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40" windowHeight="6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Sheet1!$A$1:$Y$78</definedName>
  </definedNames>
  <calcPr calcId="144525"/>
</workbook>
</file>

<file path=xl/calcChain.xml><?xml version="1.0" encoding="utf-8"?>
<calcChain xmlns="http://schemas.openxmlformats.org/spreadsheetml/2006/main">
  <c r="V53" i="1" l="1"/>
  <c r="T53" i="1"/>
  <c r="R55" i="1"/>
  <c r="P55" i="1"/>
  <c r="N55" i="1"/>
  <c r="L55" i="1"/>
  <c r="J55" i="1"/>
  <c r="H55" i="1"/>
  <c r="F55" i="1" l="1"/>
  <c r="X37" i="1"/>
  <c r="V37" i="1"/>
  <c r="T37" i="1"/>
  <c r="T34" i="1"/>
  <c r="J37" i="1"/>
  <c r="H37" i="1" s="1"/>
  <c r="F36" i="1"/>
  <c r="H40" i="1"/>
  <c r="J39" i="1"/>
  <c r="F40" i="1"/>
  <c r="F45" i="1"/>
  <c r="F32" i="1"/>
  <c r="F29" i="1"/>
  <c r="F21" i="1"/>
  <c r="F12" i="1"/>
  <c r="F17" i="1"/>
  <c r="F49" i="1"/>
  <c r="T47" i="1" l="1"/>
  <c r="V47" i="1" s="1"/>
  <c r="X47" i="1" s="1"/>
  <c r="J47" i="1"/>
  <c r="T43" i="1" l="1"/>
  <c r="J43" i="1"/>
  <c r="H43" i="1" s="1"/>
  <c r="T13" i="1"/>
  <c r="V13" i="1" s="1"/>
  <c r="V43" i="1" l="1"/>
  <c r="X43" i="1" s="1"/>
  <c r="P12" i="1"/>
  <c r="J51" i="1" l="1"/>
  <c r="H51" i="1" s="1"/>
  <c r="J52" i="1"/>
  <c r="H52" i="1" s="1"/>
  <c r="J50" i="1"/>
  <c r="H50" i="1" s="1"/>
  <c r="J46" i="1"/>
  <c r="J42" i="1"/>
  <c r="H42" i="1" s="1"/>
  <c r="J41" i="1"/>
  <c r="H41" i="1" s="1"/>
  <c r="J34" i="1"/>
  <c r="J33" i="1"/>
  <c r="H33" i="1" s="1"/>
  <c r="J30" i="1"/>
  <c r="J23" i="1"/>
  <c r="H23" i="1" s="1"/>
  <c r="J24" i="1"/>
  <c r="J25" i="1"/>
  <c r="H25" i="1" s="1"/>
  <c r="J26" i="1"/>
  <c r="J27" i="1"/>
  <c r="H27" i="1" s="1"/>
  <c r="J22" i="1"/>
  <c r="J19" i="1"/>
  <c r="H19" i="1" s="1"/>
  <c r="J18" i="1"/>
  <c r="H18" i="1" s="1"/>
  <c r="J14" i="1"/>
  <c r="J15" i="1"/>
  <c r="H15" i="1" s="1"/>
  <c r="J13" i="1"/>
  <c r="H34" i="1"/>
  <c r="H30" i="1"/>
  <c r="H24" i="1"/>
  <c r="H26" i="1"/>
  <c r="H22" i="1"/>
  <c r="H14" i="1"/>
  <c r="H13" i="1"/>
  <c r="N49" i="1"/>
  <c r="L49" i="1"/>
  <c r="N45" i="1"/>
  <c r="L45" i="1"/>
  <c r="N40" i="1"/>
  <c r="L40" i="1"/>
  <c r="N32" i="1"/>
  <c r="L32" i="1"/>
  <c r="N29" i="1"/>
  <c r="L29" i="1"/>
  <c r="N21" i="1"/>
  <c r="L21" i="1"/>
  <c r="X13" i="1" l="1"/>
  <c r="J21" i="1"/>
  <c r="L17" i="1" l="1"/>
  <c r="N17" i="1"/>
  <c r="N11" i="1" s="1"/>
  <c r="N12" i="1"/>
  <c r="L12" i="1"/>
  <c r="L11" i="1" s="1"/>
  <c r="J12" i="1"/>
  <c r="T52" i="1" l="1"/>
  <c r="V52" i="1" s="1"/>
  <c r="X52" i="1" s="1"/>
  <c r="V50" i="1"/>
  <c r="X50" i="1" s="1"/>
  <c r="T51" i="1"/>
  <c r="V51" i="1" s="1"/>
  <c r="X51" i="1" s="1"/>
  <c r="T50" i="1"/>
  <c r="J49" i="1"/>
  <c r="J48" i="1" s="1"/>
  <c r="H49" i="1"/>
  <c r="T46" i="1"/>
  <c r="V46" i="1" s="1"/>
  <c r="X46" i="1" s="1"/>
  <c r="T42" i="1"/>
  <c r="V42" i="1" s="1"/>
  <c r="X42" i="1" s="1"/>
  <c r="H45" i="1"/>
  <c r="V34" i="1"/>
  <c r="X34" i="1" s="1"/>
  <c r="T40" i="1"/>
  <c r="J40" i="1"/>
  <c r="T33" i="1"/>
  <c r="V33" i="1" s="1"/>
  <c r="X33" i="1" s="1"/>
  <c r="J32" i="1"/>
  <c r="H32" i="1"/>
  <c r="T30" i="1"/>
  <c r="V30" i="1" s="1"/>
  <c r="X30" i="1" s="1"/>
  <c r="J29" i="1"/>
  <c r="H29" i="1"/>
  <c r="T23" i="1" l="1"/>
  <c r="V23" i="1" s="1"/>
  <c r="X23" i="1" s="1"/>
  <c r="T19" i="1"/>
  <c r="V19" i="1" s="1"/>
  <c r="X19" i="1" s="1"/>
  <c r="J45" i="1" l="1"/>
  <c r="J44" i="1" s="1"/>
  <c r="J17" i="1"/>
  <c r="J11" i="1" s="1"/>
  <c r="T28" i="1" l="1"/>
  <c r="T41" i="1" l="1"/>
  <c r="V41" i="1" s="1"/>
  <c r="T27" i="1"/>
  <c r="V27" i="1" s="1"/>
  <c r="X27" i="1" s="1"/>
  <c r="T26" i="1"/>
  <c r="V26" i="1" s="1"/>
  <c r="X26" i="1" s="1"/>
  <c r="T25" i="1"/>
  <c r="V25" i="1" s="1"/>
  <c r="X25" i="1" s="1"/>
  <c r="T24" i="1"/>
  <c r="V24" i="1" s="1"/>
  <c r="X24" i="1" s="1"/>
  <c r="T22" i="1"/>
  <c r="V22" i="1" s="1"/>
  <c r="H21" i="1"/>
  <c r="T18" i="1"/>
  <c r="V18" i="1" s="1"/>
  <c r="V17" i="1" s="1"/>
  <c r="H17" i="1"/>
  <c r="T16" i="1"/>
  <c r="T15" i="1"/>
  <c r="V15" i="1" s="1"/>
  <c r="X15" i="1" s="1"/>
  <c r="T14" i="1"/>
  <c r="V14" i="1" s="1"/>
  <c r="X14" i="1" s="1"/>
  <c r="H12" i="1"/>
  <c r="T21" i="1" l="1"/>
  <c r="V40" i="1"/>
  <c r="T17" i="1"/>
  <c r="V21" i="1"/>
  <c r="X22" i="1"/>
  <c r="T12" i="1"/>
  <c r="X18" i="1"/>
  <c r="T55" i="1" l="1"/>
  <c r="V54" i="1"/>
  <c r="X41" i="1"/>
  <c r="V12" i="1"/>
  <c r="T54" i="1"/>
</calcChain>
</file>

<file path=xl/sharedStrings.xml><?xml version="1.0" encoding="utf-8"?>
<sst xmlns="http://schemas.openxmlformats.org/spreadsheetml/2006/main" count="282" uniqueCount="104">
  <si>
    <t>NO</t>
  </si>
  <si>
    <t>SASARAN</t>
  </si>
  <si>
    <t>PROGRAM/ KEGIATAN</t>
  </si>
  <si>
    <t>INDIKATOR KINERJA PROGRAM (OUTCOME)/KEGIATAN (OUTPUT)</t>
  </si>
  <si>
    <t xml:space="preserve">TARGET RENSTRA PERANGKAT DAERAH TAHUN 2023 </t>
  </si>
  <si>
    <t>REALISASI KINERJA PADA TRIWULAN</t>
  </si>
  <si>
    <t>REALISASI CAPAIAN KINERJA DAN 
ANGGARAN RENJA PD YANG DIEVALUASI</t>
  </si>
  <si>
    <t>PERANGKAT DAERAH PENAGGUNG JAWAB</t>
  </si>
  <si>
    <t>I</t>
  </si>
  <si>
    <t>II</t>
  </si>
  <si>
    <t>III</t>
  </si>
  <si>
    <t>IV</t>
  </si>
  <si>
    <t>13 = 6+12</t>
  </si>
  <si>
    <t>14 = 13/5x100%</t>
  </si>
  <si>
    <t>K</t>
  </si>
  <si>
    <t>Rp</t>
  </si>
  <si>
    <t>Meningkatkan kualitas pelayanan prima</t>
  </si>
  <si>
    <t>Program Penunjang Urusan Pemerrintah Daerah</t>
  </si>
  <si>
    <t>Kegiatan Penyediaan Jasa Penunjang Urusan Pemerintah Daerah</t>
  </si>
  <si>
    <t>Penyediaan jasa surat menyurat</t>
  </si>
  <si>
    <t>Jumlah materai dan jasa pos</t>
  </si>
  <si>
    <t>Penyediaan jasa komunikasi sumber daya air dan listrik</t>
  </si>
  <si>
    <t>Jumlah biaya pemakaian air, listrik, telepon dan internet dalam 1 tahun</t>
  </si>
  <si>
    <t>Penyediaan jasa pelayanan umum kantor</t>
  </si>
  <si>
    <t>Jumlah jasa pelayanan adm umum keu kantor</t>
  </si>
  <si>
    <t>Kegiatan Pemeliharaan Barang Milik Daerah Penunjang Urusan Pemerintah Daerah</t>
  </si>
  <si>
    <t>Penyediaan jasa pemeliharaan , biaya pemeliharaan dan pajak  kendaraan perorangan dinas atau kendaraan dinas jabatan</t>
  </si>
  <si>
    <t xml:space="preserve">Jumlah kendaraan dinas jabatan </t>
  </si>
  <si>
    <t>Kegiatan Administrasi Umum Perangkat Daerah</t>
  </si>
  <si>
    <t>Jumlah jenis komponen instalasi listrik</t>
  </si>
  <si>
    <t>Jumlah jenis cetakan dan penggandaan</t>
  </si>
  <si>
    <t>Jumlah jenis alat tulis kantor</t>
  </si>
  <si>
    <t>Jumlah peserta rapat dan jumlah tamu</t>
  </si>
  <si>
    <t>Jumlah koordinasi ke luar daerah</t>
  </si>
  <si>
    <t>Perencanaan penganggaran dan evaluasi kinerja perangkat daerah</t>
  </si>
  <si>
    <t>Administrasi keuangan perangkat daerah</t>
  </si>
  <si>
    <t>Penyediaan Gaji dan Tunjangan ASN</t>
  </si>
  <si>
    <t>Rata-rata capaian kinerja (%)</t>
  </si>
  <si>
    <t>Predikat kinerja</t>
  </si>
  <si>
    <t>JUMLAH</t>
  </si>
  <si>
    <t>Faktor pendorong keberhasilan kinerja :</t>
  </si>
  <si>
    <t>Faktor penghambat pencapaian kinerja :</t>
  </si>
  <si>
    <t>Tindak lanjut yang diperlukan dalam triwulan berikutnya*) :</t>
  </si>
  <si>
    <t>Tindak lanjut yang diperlukan dalam Renja Perangkat Daerah berikutnya *)</t>
  </si>
  <si>
    <t xml:space="preserve">Disusun </t>
  </si>
  <si>
    <t>Dievaluasi</t>
  </si>
  <si>
    <t>………., Tanggal…………….</t>
  </si>
  <si>
    <t>Kepala Bappeda</t>
  </si>
  <si>
    <t>Kota Bengkulu</t>
  </si>
  <si>
    <t>(……………………………………..)</t>
  </si>
  <si>
    <t>TAHUN ANGGARAN 2023</t>
  </si>
  <si>
    <t>REALISASI CAPAIAN KINERJA RENSTRA PERANGKAT DAERAH S/D RENJA PERANGKAT DAERAH TAHUN 2022</t>
  </si>
  <si>
    <t>TARGET KINERJA DAN ANGGARAN RENJA PERANGKAT DAERAH TAHUN 2023</t>
  </si>
  <si>
    <t>Penyediaan komponen instalasi listrik/penerangan kantor</t>
  </si>
  <si>
    <t>Penyediaan peralatan dan perlengkapan kantor</t>
  </si>
  <si>
    <t>Penyediaan barang cetakan dan penggandaan</t>
  </si>
  <si>
    <t>Penyediaan bahan/material</t>
  </si>
  <si>
    <t>Fasilitasi kunjungan tamu</t>
  </si>
  <si>
    <t>Penyelenggaraan rapat kooordinasi dan konsultasi SKPD</t>
  </si>
  <si>
    <t>Koordinasi dan penyusunan laporan capaian kinerja dan ikhtisar realisasi kinerjaSKPD</t>
  </si>
  <si>
    <t>Jumlah paket peralatan dan perlengkapan kantor</t>
  </si>
  <si>
    <t>Jumah laporan capaian kinerja dan ikhtisar realisasi</t>
  </si>
  <si>
    <t>Jumah ASN</t>
  </si>
  <si>
    <t>DINAS PARIWISATA KOTA BENGKULU</t>
  </si>
  <si>
    <t>Pemeliharaan Peralatan dan mesin lainnya</t>
  </si>
  <si>
    <t>Jumlah Pemeliharaan mesin</t>
  </si>
  <si>
    <t>Penyediaan Administrasi Pelaksanaan Tugas ASN</t>
  </si>
  <si>
    <t>Jumlah ADM Tugas ASN</t>
  </si>
  <si>
    <t xml:space="preserve">Program Pemasaran Pariwisata </t>
  </si>
  <si>
    <t xml:space="preserve">Pemasaran Pariwisata Dalam dan Luar Negeri Daya Tarik, Destinasi dan Kawasan Strategis Pariwisata Kabupaten/Kota </t>
  </si>
  <si>
    <t>Fasilitasi Kegiatan Pemasaran Pariwisata Baik Dalam dan Luar Negeri Pariwisata Kabupaten/Kota</t>
  </si>
  <si>
    <t xml:space="preserve">Jumlah Pemasaran Pariwisata </t>
  </si>
  <si>
    <t xml:space="preserve">Peningkatan Kerja Sama dan Kemitraan Pariwisata Dalam dan Luar Negeri </t>
  </si>
  <si>
    <t xml:space="preserve">Jumlah Peningkatan Kerja Sama Pariwisata </t>
  </si>
  <si>
    <t xml:space="preserve">Program Pengembangan Ekonomi Kreatif Melalui Pemanfaatan dan Perlindungan Hak Kekayaan Intelektual </t>
  </si>
  <si>
    <t xml:space="preserve">Pengembangan Ekosistem Ekonomi Kreatif </t>
  </si>
  <si>
    <t xml:space="preserve">Fasilitasi Kekayaan Intelektual </t>
  </si>
  <si>
    <t xml:space="preserve">Jumlah Fasilitasi Kekayaan Intelektual </t>
  </si>
  <si>
    <t xml:space="preserve">Program Pengembangan Sumber Daya Pariwisata dan Ekonomi Kreatif </t>
  </si>
  <si>
    <t xml:space="preserve">Pelaksanaan Peningkatan Kapasitas Sumber Daya Manusia Pariwisata dan Ekonomi Kreatif Tingkat Dasar </t>
  </si>
  <si>
    <t xml:space="preserve">Peningkatan Peran Serta Masyarakat dalam Pengembangan Kemitraan Pariwisata </t>
  </si>
  <si>
    <t xml:space="preserve">Julmlah peningkatan Peran serta </t>
  </si>
  <si>
    <t xml:space="preserve">Sertifikasi Kompetensi bagi Tenaga Kerja Bidang Pariwisata </t>
  </si>
  <si>
    <t xml:space="preserve">Jumlah Peserta sertifikasi kompetensi </t>
  </si>
  <si>
    <t>Fasilitasi Proses Kreasi, Produksi, Distribusi Konsumsi dan Konservasi Ekonomi Kreatif</t>
  </si>
  <si>
    <t>Jumlah Fasilitasi Kreasi</t>
  </si>
  <si>
    <t>Kepala Dinas Pariwisata</t>
  </si>
  <si>
    <t>Bengkulu,                  2023</t>
  </si>
  <si>
    <t>(AMRULLAH, SP)</t>
  </si>
  <si>
    <t>Pembina TK.1/Nip.196704071992031006</t>
  </si>
  <si>
    <t>REALISASI KINERJA DAN ANGGARAN RENSTRA PD S/D TAHUN 2019-2023 (AKHIR TAHUN PELAKSANAAN RENJA PD  TAHUN 2022)</t>
  </si>
  <si>
    <t>TINGKAT CAPAIAN KINERJA DAN REALISASI ANGGARAN RENSTRA PD S/D TAHUN 2022(%)</t>
  </si>
  <si>
    <t>1th</t>
  </si>
  <si>
    <t>12bln</t>
  </si>
  <si>
    <t>3bln</t>
  </si>
  <si>
    <t>Penguatan Promosi Melalui Media Cetak, Elektronik, dan Media Lainnya Baik Dalam dan Luar Negeri</t>
  </si>
  <si>
    <t xml:space="preserve">Jumlah Penguatan Promosi Melalui Media Cetak, Elektronik, dan Media Lainnya </t>
  </si>
  <si>
    <t xml:space="preserve">Penyusunan Rencana Aksi Pengembangan Ekonomi Kreatif </t>
  </si>
  <si>
    <t xml:space="preserve">Jumlah Penyusunan Rencana Aksi Pengembangan Ekonomi Kreatif </t>
  </si>
  <si>
    <t>EVALUASI TERHADAP HASIL RENJA PERANGKAT DAERAH KOTA BENGKULU TRIWULAN IV</t>
  </si>
  <si>
    <t xml:space="preserve">Program Peningkatan Daya Tarik Destinasi Pariwisata </t>
  </si>
  <si>
    <t>Pengelolaan daya Tarik Wisata Kabupaten/Kota</t>
  </si>
  <si>
    <t>Pengembangan Daya Tarik Wisata Kabupaten/Kota</t>
  </si>
  <si>
    <t>Tersedianya Pengembangan Daya Tarik Wisata Kabupaten/Kota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</si>
</sst>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u/>
      <sz val="10"/>
      <name val="Calibri"/>
      <family val="2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</font>
    <font>
      <sz val="10"/>
      <color theme="0"/>
      <name val="Calibri"/>
      <family val="2"/>
    </font>
    <font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>
      <alignment vertical="top"/>
    </xf>
  </cellStyleXfs>
  <cellXfs count="164">
    <xf numFmtId="0" fontId="0" fillId="0" borderId="0" xfId="0"/>
    <xf numFmtId="0" fontId="3" fillId="2" borderId="0" xfId="3" applyFont="1" applyFill="1"/>
    <xf numFmtId="41" fontId="3" fillId="2" borderId="0" xfId="3" applyNumberFormat="1" applyFont="1" applyFill="1"/>
    <xf numFmtId="41" fontId="3" fillId="2" borderId="0" xfId="3" applyNumberFormat="1" applyFont="1" applyFill="1" applyAlignment="1">
      <alignment horizontal="right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0" fontId="5" fillId="4" borderId="5" xfId="3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5" fillId="4" borderId="5" xfId="4" applyFont="1" applyFill="1" applyBorder="1" applyAlignment="1">
      <alignment vertical="center" wrapText="1"/>
    </xf>
    <xf numFmtId="0" fontId="5" fillId="4" borderId="5" xfId="5" applyFont="1" applyFill="1" applyBorder="1" applyAlignment="1">
      <alignment vertical="center" wrapText="1"/>
    </xf>
    <xf numFmtId="165" fontId="5" fillId="4" borderId="5" xfId="0" applyNumberFormat="1" applyFont="1" applyFill="1" applyBorder="1" applyAlignment="1">
      <alignment horizontal="center" vertical="center"/>
    </xf>
    <xf numFmtId="3" fontId="5" fillId="4" borderId="5" xfId="5" applyNumberFormat="1" applyFont="1" applyFill="1" applyBorder="1" applyAlignment="1">
      <alignment horizontal="right" vertical="center"/>
    </xf>
    <xf numFmtId="41" fontId="5" fillId="4" borderId="5" xfId="5" applyNumberFormat="1" applyFont="1" applyFill="1" applyBorder="1" applyAlignment="1">
      <alignment horizontal="right" vertical="center"/>
    </xf>
    <xf numFmtId="41" fontId="5" fillId="4" borderId="5" xfId="3" applyNumberFormat="1" applyFont="1" applyFill="1" applyBorder="1" applyAlignment="1">
      <alignment vertical="center" wrapText="1"/>
    </xf>
    <xf numFmtId="41" fontId="5" fillId="4" borderId="5" xfId="5" applyNumberFormat="1" applyFont="1" applyFill="1" applyBorder="1" applyAlignment="1">
      <alignment horizontal="center" vertical="center"/>
    </xf>
    <xf numFmtId="9" fontId="5" fillId="4" borderId="5" xfId="2" applyFont="1" applyFill="1" applyBorder="1" applyAlignment="1">
      <alignment horizontal="center" vertical="center" wrapText="1"/>
    </xf>
    <xf numFmtId="41" fontId="5" fillId="4" borderId="5" xfId="3" applyNumberFormat="1" applyFont="1" applyFill="1" applyBorder="1" applyAlignment="1">
      <alignment horizontal="right" vertical="center" wrapText="1"/>
    </xf>
    <xf numFmtId="0" fontId="5" fillId="4" borderId="5" xfId="3" applyFont="1" applyFill="1" applyBorder="1" applyAlignment="1">
      <alignment wrapText="1"/>
    </xf>
    <xf numFmtId="0" fontId="0" fillId="4" borderId="0" xfId="0" applyFill="1"/>
    <xf numFmtId="0" fontId="5" fillId="2" borderId="5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2" borderId="5" xfId="4" applyFont="1" applyFill="1" applyBorder="1" applyAlignment="1">
      <alignment vertical="center" wrapText="1"/>
    </xf>
    <xf numFmtId="0" fontId="5" fillId="2" borderId="5" xfId="5" applyFont="1" applyFill="1" applyBorder="1" applyAlignment="1">
      <alignment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3" fontId="5" fillId="2" borderId="5" xfId="5" applyNumberFormat="1" applyFont="1" applyFill="1" applyBorder="1" applyAlignment="1">
      <alignment horizontal="right" vertical="center"/>
    </xf>
    <xf numFmtId="41" fontId="3" fillId="2" borderId="5" xfId="5" applyNumberFormat="1" applyFont="1" applyFill="1" applyBorder="1" applyAlignment="1">
      <alignment horizontal="right" vertical="center"/>
    </xf>
    <xf numFmtId="41" fontId="3" fillId="2" borderId="5" xfId="3" applyNumberFormat="1" applyFont="1" applyFill="1" applyBorder="1" applyAlignment="1">
      <alignment vertical="center" wrapText="1"/>
    </xf>
    <xf numFmtId="41" fontId="3" fillId="2" borderId="5" xfId="5" applyNumberFormat="1" applyFont="1" applyFill="1" applyBorder="1" applyAlignment="1">
      <alignment horizontal="center" vertical="center"/>
    </xf>
    <xf numFmtId="41" fontId="5" fillId="2" borderId="5" xfId="5" applyNumberFormat="1" applyFont="1" applyFill="1" applyBorder="1" applyAlignment="1">
      <alignment horizontal="center" vertical="center"/>
    </xf>
    <xf numFmtId="41" fontId="5" fillId="2" borderId="5" xfId="3" applyNumberFormat="1" applyFont="1" applyFill="1" applyBorder="1" applyAlignment="1">
      <alignment vertical="center" wrapText="1"/>
    </xf>
    <xf numFmtId="41" fontId="3" fillId="2" borderId="5" xfId="2" applyNumberFormat="1" applyFont="1" applyFill="1" applyBorder="1" applyAlignment="1">
      <alignment horizontal="center" vertical="center" wrapText="1"/>
    </xf>
    <xf numFmtId="41" fontId="5" fillId="2" borderId="5" xfId="3" applyNumberFormat="1" applyFont="1" applyFill="1" applyBorder="1" applyAlignment="1">
      <alignment horizontal="right" vertical="center" wrapText="1"/>
    </xf>
    <xf numFmtId="0" fontId="5" fillId="2" borderId="5" xfId="3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165" fontId="5" fillId="0" borderId="10" xfId="1" applyNumberFormat="1" applyFont="1" applyBorder="1"/>
    <xf numFmtId="41" fontId="5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vertical="center"/>
    </xf>
    <xf numFmtId="41" fontId="6" fillId="5" borderId="5" xfId="5" applyNumberFormat="1" applyFont="1" applyFill="1" applyBorder="1" applyAlignment="1">
      <alignment horizontal="center" vertical="center"/>
    </xf>
    <xf numFmtId="41" fontId="5" fillId="2" borderId="5" xfId="2" applyNumberFormat="1" applyFont="1" applyFill="1" applyBorder="1" applyAlignment="1">
      <alignment horizontal="center" vertical="center" wrapText="1"/>
    </xf>
    <xf numFmtId="166" fontId="5" fillId="2" borderId="5" xfId="3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41" fontId="5" fillId="0" borderId="5" xfId="0" applyNumberFormat="1" applyFont="1" applyBorder="1" applyAlignment="1">
      <alignment vertical="center"/>
    </xf>
    <xf numFmtId="41" fontId="5" fillId="0" borderId="5" xfId="1" applyNumberFormat="1" applyFont="1" applyBorder="1" applyAlignment="1">
      <alignment horizontal="right" vertical="center" wrapText="1"/>
    </xf>
    <xf numFmtId="165" fontId="5" fillId="0" borderId="6" xfId="1" applyNumberFormat="1" applyFont="1" applyBorder="1" applyAlignment="1">
      <alignment vertical="center"/>
    </xf>
    <xf numFmtId="41" fontId="5" fillId="0" borderId="5" xfId="0" applyNumberFormat="1" applyFont="1" applyBorder="1"/>
    <xf numFmtId="165" fontId="5" fillId="0" borderId="11" xfId="1" applyNumberFormat="1" applyFont="1" applyBorder="1" applyAlignment="1">
      <alignment vertical="center"/>
    </xf>
    <xf numFmtId="0" fontId="5" fillId="0" borderId="5" xfId="0" applyFont="1" applyBorder="1"/>
    <xf numFmtId="0" fontId="3" fillId="0" borderId="5" xfId="0" applyFont="1" applyBorder="1" applyAlignment="1">
      <alignment vertical="top" wrapText="1"/>
    </xf>
    <xf numFmtId="41" fontId="3" fillId="0" borderId="5" xfId="0" applyNumberFormat="1" applyFont="1" applyBorder="1" applyAlignment="1">
      <alignment vertical="center"/>
    </xf>
    <xf numFmtId="3" fontId="3" fillId="2" borderId="5" xfId="5" applyNumberFormat="1" applyFont="1" applyFill="1" applyBorder="1" applyAlignment="1">
      <alignment horizontal="right" vertical="center"/>
    </xf>
    <xf numFmtId="41" fontId="3" fillId="0" borderId="5" xfId="1" applyNumberFormat="1" applyFont="1" applyBorder="1" applyAlignment="1">
      <alignment horizontal="center" vertical="center"/>
    </xf>
    <xf numFmtId="41" fontId="3" fillId="0" borderId="5" xfId="1" applyNumberFormat="1" applyFont="1" applyBorder="1" applyAlignment="1">
      <alignment horizontal="right" vertical="center" wrapText="1"/>
    </xf>
    <xf numFmtId="166" fontId="3" fillId="2" borderId="5" xfId="3" applyNumberFormat="1" applyFont="1" applyFill="1" applyBorder="1" applyAlignment="1">
      <alignment horizontal="right" vertical="center" wrapText="1"/>
    </xf>
    <xf numFmtId="0" fontId="3" fillId="2" borderId="5" xfId="3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3" applyFont="1" applyFill="1" applyBorder="1" applyAlignment="1">
      <alignment wrapText="1"/>
    </xf>
    <xf numFmtId="41" fontId="5" fillId="2" borderId="5" xfId="5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0" fontId="3" fillId="2" borderId="5" xfId="5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2" borderId="5" xfId="0" applyFont="1" applyFill="1" applyBorder="1" applyAlignment="1">
      <alignment horizontal="left" vertical="center" wrapText="1"/>
    </xf>
    <xf numFmtId="41" fontId="5" fillId="4" borderId="5" xfId="1" applyNumberFormat="1" applyFont="1" applyFill="1" applyBorder="1" applyAlignment="1">
      <alignment horizontal="center" vertical="center"/>
    </xf>
    <xf numFmtId="41" fontId="5" fillId="4" borderId="5" xfId="2" applyNumberFormat="1" applyFont="1" applyFill="1" applyBorder="1" applyAlignment="1">
      <alignment horizontal="center" vertical="center" wrapText="1"/>
    </xf>
    <xf numFmtId="166" fontId="5" fillId="4" borderId="5" xfId="3" applyNumberFormat="1" applyFont="1" applyFill="1" applyBorder="1" applyAlignment="1">
      <alignment horizontal="right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center" vertical="center" wrapText="1"/>
    </xf>
    <xf numFmtId="41" fontId="4" fillId="6" borderId="12" xfId="0" applyNumberFormat="1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49" fontId="4" fillId="6" borderId="12" xfId="0" applyNumberFormat="1" applyFont="1" applyFill="1" applyBorder="1" applyAlignment="1">
      <alignment vertical="center" wrapText="1"/>
    </xf>
    <xf numFmtId="0" fontId="3" fillId="6" borderId="12" xfId="0" applyFont="1" applyFill="1" applyBorder="1" applyAlignment="1">
      <alignment horizontal="right" vertical="top"/>
    </xf>
    <xf numFmtId="41" fontId="4" fillId="6" borderId="10" xfId="0" applyNumberFormat="1" applyFont="1" applyFill="1" applyBorder="1" applyAlignment="1">
      <alignment vertical="center"/>
    </xf>
    <xf numFmtId="41" fontId="4" fillId="6" borderId="5" xfId="0" applyNumberFormat="1" applyFont="1" applyFill="1" applyBorder="1" applyAlignment="1">
      <alignment horizontal="center" wrapText="1"/>
    </xf>
    <xf numFmtId="41" fontId="3" fillId="6" borderId="5" xfId="0" applyNumberFormat="1" applyFont="1" applyFill="1" applyBorder="1" applyAlignment="1">
      <alignment vertical="center"/>
    </xf>
    <xf numFmtId="41" fontId="4" fillId="6" borderId="5" xfId="0" applyNumberFormat="1" applyFont="1" applyFill="1" applyBorder="1" applyAlignment="1">
      <alignment vertical="center"/>
    </xf>
    <xf numFmtId="43" fontId="4" fillId="6" borderId="5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64" fontId="3" fillId="6" borderId="5" xfId="1" applyFont="1" applyFill="1" applyBorder="1" applyAlignment="1">
      <alignment vertical="center"/>
    </xf>
    <xf numFmtId="166" fontId="4" fillId="6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1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top"/>
    </xf>
    <xf numFmtId="41" fontId="4" fillId="2" borderId="5" xfId="0" applyNumberFormat="1" applyFont="1" applyFill="1" applyBorder="1" applyAlignment="1">
      <alignment horizontal="center" wrapText="1"/>
    </xf>
    <xf numFmtId="43" fontId="4" fillId="2" borderId="5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41" fontId="4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right" vertical="top"/>
    </xf>
    <xf numFmtId="41" fontId="4" fillId="2" borderId="12" xfId="0" applyNumberFormat="1" applyFont="1" applyFill="1" applyBorder="1" applyAlignment="1">
      <alignment horizontal="center" wrapText="1"/>
    </xf>
    <xf numFmtId="41" fontId="3" fillId="2" borderId="12" xfId="0" applyNumberFormat="1" applyFont="1" applyFill="1" applyBorder="1" applyAlignment="1">
      <alignment vertical="center"/>
    </xf>
    <xf numFmtId="43" fontId="4" fillId="2" borderId="12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0" xfId="3" applyFont="1" applyFill="1" applyAlignment="1">
      <alignment horizontal="left"/>
    </xf>
    <xf numFmtId="0" fontId="5" fillId="2" borderId="0" xfId="3" applyFont="1" applyFill="1"/>
    <xf numFmtId="41" fontId="5" fillId="2" borderId="0" xfId="3" applyNumberFormat="1" applyFont="1" applyFill="1"/>
    <xf numFmtId="41" fontId="5" fillId="2" borderId="0" xfId="3" applyNumberFormat="1" applyFont="1" applyFill="1" applyAlignment="1">
      <alignment horizontal="right"/>
    </xf>
    <xf numFmtId="0" fontId="5" fillId="2" borderId="0" xfId="3" applyFont="1" applyFill="1" applyAlignment="1">
      <alignment horizontal="center"/>
    </xf>
    <xf numFmtId="0" fontId="10" fillId="2" borderId="0" xfId="6" applyFont="1" applyFill="1" applyAlignment="1"/>
    <xf numFmtId="0" fontId="8" fillId="2" borderId="0" xfId="6" applyFont="1" applyFill="1" applyAlignment="1"/>
    <xf numFmtId="0" fontId="11" fillId="2" borderId="0" xfId="3" applyFont="1" applyFill="1"/>
    <xf numFmtId="41" fontId="11" fillId="2" borderId="0" xfId="3" applyNumberFormat="1" applyFont="1" applyFill="1"/>
    <xf numFmtId="41" fontId="11" fillId="2" borderId="0" xfId="3" applyNumberFormat="1" applyFont="1" applyFill="1" applyAlignment="1">
      <alignment horizontal="right"/>
    </xf>
    <xf numFmtId="0" fontId="12" fillId="2" borderId="0" xfId="3" applyFont="1" applyFill="1"/>
    <xf numFmtId="41" fontId="12" fillId="2" borderId="0" xfId="3" applyNumberFormat="1" applyFont="1" applyFill="1"/>
    <xf numFmtId="41" fontId="12" fillId="2" borderId="0" xfId="3" applyNumberFormat="1" applyFont="1" applyFill="1" applyAlignment="1">
      <alignment horizontal="right"/>
    </xf>
    <xf numFmtId="0" fontId="4" fillId="4" borderId="5" xfId="0" applyFont="1" applyFill="1" applyBorder="1" applyAlignment="1">
      <alignment horizontal="left" vertical="center" wrapText="1"/>
    </xf>
    <xf numFmtId="165" fontId="8" fillId="5" borderId="5" xfId="0" applyNumberFormat="1" applyFont="1" applyFill="1" applyBorder="1" applyAlignment="1">
      <alignment horizontal="center" vertical="center"/>
    </xf>
    <xf numFmtId="41" fontId="5" fillId="5" borderId="5" xfId="5" applyNumberFormat="1" applyFont="1" applyFill="1" applyBorder="1" applyAlignment="1">
      <alignment horizontal="right" vertical="center"/>
    </xf>
    <xf numFmtId="165" fontId="5" fillId="5" borderId="5" xfId="0" applyNumberFormat="1" applyFont="1" applyFill="1" applyBorder="1" applyAlignment="1">
      <alignment horizontal="center" vertical="center"/>
    </xf>
    <xf numFmtId="3" fontId="3" fillId="5" borderId="5" xfId="5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 wrapText="1"/>
    </xf>
    <xf numFmtId="41" fontId="3" fillId="4" borderId="5" xfId="5" applyNumberFormat="1" applyFont="1" applyFill="1" applyBorder="1" applyAlignment="1">
      <alignment horizontal="right" vertical="center"/>
    </xf>
    <xf numFmtId="41" fontId="4" fillId="4" borderId="5" xfId="5" applyNumberFormat="1" applyFont="1" applyFill="1" applyBorder="1" applyAlignment="1">
      <alignment horizontal="right" vertical="center"/>
    </xf>
    <xf numFmtId="166" fontId="3" fillId="2" borderId="5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top" wrapText="1"/>
    </xf>
    <xf numFmtId="41" fontId="5" fillId="0" borderId="5" xfId="0" applyNumberFormat="1" applyFont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/>
    </xf>
    <xf numFmtId="0" fontId="16" fillId="2" borderId="0" xfId="3" applyFont="1" applyFill="1"/>
    <xf numFmtId="41" fontId="16" fillId="2" borderId="0" xfId="3" applyNumberFormat="1" applyFont="1" applyFill="1" applyAlignment="1">
      <alignment horizontal="center"/>
    </xf>
    <xf numFmtId="41" fontId="16" fillId="2" borderId="0" xfId="3" applyNumberFormat="1" applyFont="1" applyFill="1"/>
    <xf numFmtId="0" fontId="16" fillId="2" borderId="0" xfId="3" applyFont="1" applyFill="1" applyAlignment="1">
      <alignment horizontal="center"/>
    </xf>
    <xf numFmtId="41" fontId="17" fillId="2" borderId="0" xfId="3" applyNumberFormat="1" applyFont="1" applyFill="1"/>
    <xf numFmtId="0" fontId="17" fillId="2" borderId="0" xfId="3" applyFont="1" applyFill="1"/>
    <xf numFmtId="0" fontId="3" fillId="4" borderId="5" xfId="0" applyFont="1" applyFill="1" applyBorder="1" applyAlignment="1">
      <alignment horizontal="left" vertical="center" wrapText="1"/>
    </xf>
    <xf numFmtId="0" fontId="15" fillId="2" borderId="0" xfId="3" applyFont="1" applyFill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8">
    <cellStyle name="Comma" xfId="1" builtinId="3"/>
    <cellStyle name="Normal" xfId="0" builtinId="0"/>
    <cellStyle name="Normal 2" xfId="7"/>
    <cellStyle name="Normal 2 10 3 3 2 2 2 2 4" xfId="4"/>
    <cellStyle name="Normal 2 2" xfId="3"/>
    <cellStyle name="Normal 2 2 2" xfId="6"/>
    <cellStyle name="Normal 3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8"/>
  <sheetViews>
    <sheetView tabSelected="1" view="pageBreakPreview" topLeftCell="A49" zoomScale="90" zoomScaleNormal="50" zoomScaleSheetLayoutView="90" workbookViewId="0">
      <selection activeCell="T65" sqref="T65"/>
    </sheetView>
  </sheetViews>
  <sheetFormatPr defaultColWidth="9" defaultRowHeight="15" x14ac:dyDescent="0.25"/>
  <cols>
    <col min="1" max="1" width="4.7109375" customWidth="1"/>
    <col min="2" max="3" width="18.7109375" customWidth="1"/>
    <col min="4" max="4" width="21" customWidth="1"/>
    <col min="5" max="5" width="6.7109375" customWidth="1"/>
    <col min="6" max="6" width="15.7109375" customWidth="1"/>
    <col min="7" max="7" width="6.7109375" customWidth="1"/>
    <col min="8" max="8" width="15.7109375" customWidth="1"/>
    <col min="9" max="9" width="6.7109375" customWidth="1"/>
    <col min="10" max="10" width="15.7109375" customWidth="1"/>
    <col min="11" max="11" width="6.7109375" customWidth="1"/>
    <col min="12" max="12" width="15.7109375" customWidth="1"/>
    <col min="13" max="13" width="6.7109375" customWidth="1"/>
    <col min="14" max="14" width="15.7109375" customWidth="1"/>
    <col min="15" max="15" width="6.7109375" customWidth="1"/>
    <col min="16" max="16" width="15.7109375" customWidth="1"/>
    <col min="17" max="17" width="6.7109375" customWidth="1"/>
    <col min="18" max="18" width="15.7109375" customWidth="1"/>
    <col min="19" max="19" width="6.7109375" customWidth="1"/>
    <col min="20" max="20" width="15.7109375" customWidth="1"/>
    <col min="21" max="21" width="6.7109375" customWidth="1"/>
    <col min="22" max="22" width="15.7109375" customWidth="1"/>
    <col min="23" max="23" width="6.7109375" customWidth="1"/>
    <col min="24" max="24" width="15.7109375" customWidth="1"/>
    <col min="25" max="25" width="12" customWidth="1"/>
  </cols>
  <sheetData>
    <row r="2" spans="1:25" ht="15.75" x14ac:dyDescent="0.25">
      <c r="A2" s="140" t="s">
        <v>99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25" ht="15.75" x14ac:dyDescent="0.25">
      <c r="A3" s="140" t="s">
        <v>63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25" ht="15.75" x14ac:dyDescent="0.25">
      <c r="A4" s="140" t="s">
        <v>50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</row>
    <row r="5" spans="1:25" x14ac:dyDescent="0.25">
      <c r="A5" s="1"/>
      <c r="B5" s="1"/>
      <c r="C5" s="1"/>
      <c r="D5" s="1"/>
      <c r="E5" s="1"/>
      <c r="F5" s="2"/>
      <c r="G5" s="1"/>
      <c r="H5" s="2"/>
      <c r="I5" s="1"/>
      <c r="J5" s="2"/>
      <c r="K5" s="1"/>
      <c r="L5" s="2"/>
      <c r="M5" s="1"/>
      <c r="N5" s="2"/>
      <c r="O5" s="2"/>
      <c r="P5" s="2"/>
      <c r="Q5" s="1"/>
      <c r="R5" s="2"/>
      <c r="S5" s="2"/>
      <c r="T5" s="2"/>
      <c r="U5" s="1"/>
      <c r="V5" s="1"/>
      <c r="W5" s="1"/>
      <c r="X5" s="3"/>
      <c r="Y5" s="1"/>
    </row>
    <row r="6" spans="1:25" x14ac:dyDescent="0.25">
      <c r="A6" s="1"/>
      <c r="B6" s="1"/>
      <c r="C6" s="1"/>
      <c r="D6" s="1"/>
      <c r="E6" s="1"/>
      <c r="F6" s="2"/>
      <c r="G6" s="1"/>
      <c r="H6" s="2"/>
      <c r="I6" s="1"/>
      <c r="J6" s="2"/>
      <c r="K6" s="1"/>
      <c r="L6" s="2"/>
      <c r="M6" s="1"/>
      <c r="N6" s="2"/>
      <c r="O6" s="1"/>
      <c r="P6" s="2"/>
      <c r="Q6" s="1"/>
      <c r="R6" s="2"/>
      <c r="S6" s="1"/>
      <c r="T6" s="2"/>
      <c r="U6" s="1"/>
      <c r="V6" s="1"/>
      <c r="W6" s="1"/>
      <c r="X6" s="3"/>
      <c r="Y6" s="1"/>
    </row>
    <row r="7" spans="1:25" x14ac:dyDescent="0.25">
      <c r="A7" s="141" t="s">
        <v>0</v>
      </c>
      <c r="B7" s="141" t="s">
        <v>1</v>
      </c>
      <c r="C7" s="143" t="s">
        <v>2</v>
      </c>
      <c r="D7" s="145" t="s">
        <v>3</v>
      </c>
      <c r="E7" s="143" t="s">
        <v>4</v>
      </c>
      <c r="F7" s="147"/>
      <c r="G7" s="143" t="s">
        <v>51</v>
      </c>
      <c r="H7" s="147"/>
      <c r="I7" s="143" t="s">
        <v>52</v>
      </c>
      <c r="J7" s="147"/>
      <c r="K7" s="149" t="s">
        <v>5</v>
      </c>
      <c r="L7" s="150"/>
      <c r="M7" s="150"/>
      <c r="N7" s="150"/>
      <c r="O7" s="150"/>
      <c r="P7" s="150"/>
      <c r="Q7" s="150"/>
      <c r="R7" s="151"/>
      <c r="S7" s="149" t="s">
        <v>6</v>
      </c>
      <c r="T7" s="151"/>
      <c r="U7" s="154" t="s">
        <v>90</v>
      </c>
      <c r="V7" s="154"/>
      <c r="W7" s="154" t="s">
        <v>91</v>
      </c>
      <c r="X7" s="154"/>
      <c r="Y7" s="154" t="s">
        <v>7</v>
      </c>
    </row>
    <row r="8" spans="1:25" ht="63.75" customHeight="1" x14ac:dyDescent="0.25">
      <c r="A8" s="142"/>
      <c r="B8" s="142"/>
      <c r="C8" s="144"/>
      <c r="D8" s="146"/>
      <c r="E8" s="144"/>
      <c r="F8" s="148"/>
      <c r="G8" s="144"/>
      <c r="H8" s="148"/>
      <c r="I8" s="144"/>
      <c r="J8" s="148"/>
      <c r="K8" s="155" t="s">
        <v>8</v>
      </c>
      <c r="L8" s="156"/>
      <c r="M8" s="155" t="s">
        <v>9</v>
      </c>
      <c r="N8" s="156"/>
      <c r="O8" s="155" t="s">
        <v>10</v>
      </c>
      <c r="P8" s="156"/>
      <c r="Q8" s="155" t="s">
        <v>11</v>
      </c>
      <c r="R8" s="156"/>
      <c r="S8" s="152"/>
      <c r="T8" s="153"/>
      <c r="U8" s="154"/>
      <c r="V8" s="154"/>
      <c r="W8" s="154"/>
      <c r="X8" s="154"/>
      <c r="Y8" s="154"/>
    </row>
    <row r="9" spans="1:25" x14ac:dyDescent="0.25">
      <c r="A9" s="162">
        <v>1</v>
      </c>
      <c r="B9" s="162">
        <v>2</v>
      </c>
      <c r="C9" s="162">
        <v>3</v>
      </c>
      <c r="D9" s="162">
        <v>4</v>
      </c>
      <c r="E9" s="155">
        <v>5</v>
      </c>
      <c r="F9" s="156"/>
      <c r="G9" s="155">
        <v>6</v>
      </c>
      <c r="H9" s="156"/>
      <c r="I9" s="155">
        <v>7</v>
      </c>
      <c r="J9" s="156"/>
      <c r="K9" s="155">
        <v>8</v>
      </c>
      <c r="L9" s="156"/>
      <c r="M9" s="155">
        <v>9</v>
      </c>
      <c r="N9" s="156"/>
      <c r="O9" s="155">
        <v>10</v>
      </c>
      <c r="P9" s="156"/>
      <c r="Q9" s="155">
        <v>11</v>
      </c>
      <c r="R9" s="156"/>
      <c r="S9" s="155">
        <v>12</v>
      </c>
      <c r="T9" s="156"/>
      <c r="U9" s="155" t="s">
        <v>12</v>
      </c>
      <c r="V9" s="156"/>
      <c r="W9" s="155" t="s">
        <v>13</v>
      </c>
      <c r="X9" s="156"/>
      <c r="Y9" s="157">
        <v>15</v>
      </c>
    </row>
    <row r="10" spans="1:25" x14ac:dyDescent="0.25">
      <c r="A10" s="163"/>
      <c r="B10" s="163"/>
      <c r="C10" s="163"/>
      <c r="D10" s="163"/>
      <c r="E10" s="4" t="s">
        <v>14</v>
      </c>
      <c r="F10" s="5" t="s">
        <v>15</v>
      </c>
      <c r="G10" s="4" t="s">
        <v>14</v>
      </c>
      <c r="H10" s="5" t="s">
        <v>15</v>
      </c>
      <c r="I10" s="4" t="s">
        <v>14</v>
      </c>
      <c r="J10" s="5" t="s">
        <v>15</v>
      </c>
      <c r="K10" s="4" t="s">
        <v>14</v>
      </c>
      <c r="L10" s="5" t="s">
        <v>15</v>
      </c>
      <c r="M10" s="4" t="s">
        <v>14</v>
      </c>
      <c r="N10" s="5" t="s">
        <v>15</v>
      </c>
      <c r="O10" s="4" t="s">
        <v>14</v>
      </c>
      <c r="P10" s="5" t="s">
        <v>15</v>
      </c>
      <c r="Q10" s="4" t="s">
        <v>14</v>
      </c>
      <c r="R10" s="5" t="s">
        <v>15</v>
      </c>
      <c r="S10" s="4" t="s">
        <v>14</v>
      </c>
      <c r="T10" s="5" t="s">
        <v>15</v>
      </c>
      <c r="U10" s="4" t="s">
        <v>14</v>
      </c>
      <c r="V10" s="5" t="s">
        <v>15</v>
      </c>
      <c r="W10" s="4" t="s">
        <v>14</v>
      </c>
      <c r="X10" s="5" t="s">
        <v>15</v>
      </c>
      <c r="Y10" s="158"/>
    </row>
    <row r="11" spans="1:25" s="19" customFormat="1" ht="42.75" customHeight="1" x14ac:dyDescent="0.25">
      <c r="A11" s="6" t="s">
        <v>8</v>
      </c>
      <c r="B11" s="7" t="s">
        <v>16</v>
      </c>
      <c r="C11" s="8" t="s">
        <v>17</v>
      </c>
      <c r="D11" s="9"/>
      <c r="E11" s="10"/>
      <c r="F11" s="11"/>
      <c r="G11" s="12"/>
      <c r="H11" s="13"/>
      <c r="I11" s="12"/>
      <c r="J11" s="125">
        <f>SUM(J12,J17,J21,J29,J32,)</f>
        <v>3811703659</v>
      </c>
      <c r="K11" s="12"/>
      <c r="L11" s="125">
        <f>SUM(L12,L17,L21,L29,L32,)</f>
        <v>810216984</v>
      </c>
      <c r="M11" s="12"/>
      <c r="N11" s="125">
        <f>SUM(N12,N17,N21,N29,N32,)</f>
        <v>1249754254</v>
      </c>
      <c r="O11" s="12"/>
      <c r="P11" s="15"/>
      <c r="Q11" s="15"/>
      <c r="R11" s="14"/>
      <c r="S11" s="12"/>
      <c r="T11" s="13"/>
      <c r="U11" s="12"/>
      <c r="V11" s="16"/>
      <c r="W11" s="12"/>
      <c r="X11" s="17"/>
      <c r="Y11" s="18"/>
    </row>
    <row r="12" spans="1:25" ht="43.5" customHeight="1" x14ac:dyDescent="0.25">
      <c r="A12" s="20"/>
      <c r="B12" s="21"/>
      <c r="C12" s="22" t="s">
        <v>18</v>
      </c>
      <c r="D12" s="23"/>
      <c r="E12" s="24"/>
      <c r="F12" s="25">
        <f>SUM(F13:F15)</f>
        <v>117026106</v>
      </c>
      <c r="G12" s="26"/>
      <c r="H12" s="27">
        <f>SUM(H13:H15)</f>
        <v>29256526.5</v>
      </c>
      <c r="I12" s="26"/>
      <c r="J12" s="27">
        <f>SUM(J13:J15)</f>
        <v>117026106</v>
      </c>
      <c r="K12" s="26"/>
      <c r="L12" s="27">
        <f>SUM(L13:L15)</f>
        <v>26163138</v>
      </c>
      <c r="M12" s="26"/>
      <c r="N12" s="27">
        <f>SUM(N13:N15)</f>
        <v>28369826</v>
      </c>
      <c r="O12" s="26"/>
      <c r="P12" s="27">
        <f>SUM(P13:P15)</f>
        <v>30801250</v>
      </c>
      <c r="Q12" s="30"/>
      <c r="R12" s="31"/>
      <c r="S12" s="26"/>
      <c r="T12" s="27">
        <f>SUM(T13:T15)</f>
        <v>108691668</v>
      </c>
      <c r="U12" s="26"/>
      <c r="V12" s="32">
        <f>SUM(V13:V15)</f>
        <v>137948194.5</v>
      </c>
      <c r="W12" s="26"/>
      <c r="X12" s="33"/>
      <c r="Y12" s="34"/>
    </row>
    <row r="13" spans="1:25" ht="26.25" x14ac:dyDescent="0.25">
      <c r="A13" s="20"/>
      <c r="B13" s="21"/>
      <c r="C13" s="35" t="s">
        <v>19</v>
      </c>
      <c r="D13" s="35" t="s">
        <v>20</v>
      </c>
      <c r="E13" s="131" t="s">
        <v>92</v>
      </c>
      <c r="F13" s="36">
        <v>1030000</v>
      </c>
      <c r="G13" s="26" t="s">
        <v>94</v>
      </c>
      <c r="H13" s="37">
        <f>J13/4</f>
        <v>257500</v>
      </c>
      <c r="I13" s="26" t="s">
        <v>93</v>
      </c>
      <c r="J13" s="132">
        <f>F13</f>
        <v>1030000</v>
      </c>
      <c r="K13" s="26" t="s">
        <v>94</v>
      </c>
      <c r="L13" s="38">
        <v>500000</v>
      </c>
      <c r="M13" s="26" t="s">
        <v>94</v>
      </c>
      <c r="N13" s="30">
        <v>0</v>
      </c>
      <c r="O13" s="26" t="s">
        <v>94</v>
      </c>
      <c r="P13" s="30">
        <v>200000</v>
      </c>
      <c r="Q13" s="26" t="s">
        <v>94</v>
      </c>
      <c r="R13" s="31">
        <v>320000</v>
      </c>
      <c r="S13" s="26"/>
      <c r="T13" s="37">
        <f>L13+N13+P13+R13</f>
        <v>1020000</v>
      </c>
      <c r="U13" s="26"/>
      <c r="V13" s="40">
        <f>H13+T13</f>
        <v>1277500</v>
      </c>
      <c r="W13" s="26"/>
      <c r="X13" s="41">
        <f>V13/F13*100%</f>
        <v>1.2402912621359223</v>
      </c>
      <c r="Y13" s="34"/>
    </row>
    <row r="14" spans="1:25" ht="67.5" customHeight="1" x14ac:dyDescent="0.25">
      <c r="A14" s="20"/>
      <c r="B14" s="21"/>
      <c r="C14" s="42" t="s">
        <v>21</v>
      </c>
      <c r="D14" s="129" t="s">
        <v>22</v>
      </c>
      <c r="E14" s="131" t="s">
        <v>92</v>
      </c>
      <c r="F14" s="43">
        <v>25000000</v>
      </c>
      <c r="G14" s="26" t="s">
        <v>94</v>
      </c>
      <c r="H14" s="37">
        <f t="shared" ref="H14:H15" si="0">J14/4</f>
        <v>6250000</v>
      </c>
      <c r="I14" s="26" t="s">
        <v>93</v>
      </c>
      <c r="J14" s="132">
        <f t="shared" ref="J14:J15" si="1">F14</f>
        <v>25000000</v>
      </c>
      <c r="K14" s="26" t="s">
        <v>94</v>
      </c>
      <c r="L14" s="45">
        <v>3061888</v>
      </c>
      <c r="M14" s="26" t="s">
        <v>94</v>
      </c>
      <c r="N14" s="30">
        <v>5768576</v>
      </c>
      <c r="O14" s="26" t="s">
        <v>94</v>
      </c>
      <c r="P14" s="39">
        <v>8000000</v>
      </c>
      <c r="Q14" s="26" t="s">
        <v>94</v>
      </c>
      <c r="R14" s="31">
        <v>436204</v>
      </c>
      <c r="S14" s="26"/>
      <c r="T14" s="37">
        <f t="shared" ref="T14:T30" si="2">L14+N14+P14+R14</f>
        <v>17266668</v>
      </c>
      <c r="U14" s="26"/>
      <c r="V14" s="40">
        <f>H14+T14</f>
        <v>23516668</v>
      </c>
      <c r="W14" s="26"/>
      <c r="X14" s="41">
        <f>V14/F14*100%</f>
        <v>0.94066671999999996</v>
      </c>
      <c r="Y14" s="34"/>
    </row>
    <row r="15" spans="1:25" ht="39" x14ac:dyDescent="0.25">
      <c r="A15" s="20"/>
      <c r="B15" s="21"/>
      <c r="C15" s="35" t="s">
        <v>23</v>
      </c>
      <c r="D15" s="129" t="s">
        <v>24</v>
      </c>
      <c r="E15" s="131" t="s">
        <v>92</v>
      </c>
      <c r="F15" s="43">
        <v>90996106</v>
      </c>
      <c r="G15" s="26" t="s">
        <v>94</v>
      </c>
      <c r="H15" s="37">
        <f t="shared" si="0"/>
        <v>22749026.5</v>
      </c>
      <c r="I15" s="26" t="s">
        <v>93</v>
      </c>
      <c r="J15" s="132">
        <f t="shared" si="1"/>
        <v>90996106</v>
      </c>
      <c r="K15" s="26" t="s">
        <v>94</v>
      </c>
      <c r="L15" s="47">
        <v>22601250</v>
      </c>
      <c r="M15" s="26" t="s">
        <v>94</v>
      </c>
      <c r="N15" s="47">
        <v>22601250</v>
      </c>
      <c r="O15" s="26" t="s">
        <v>94</v>
      </c>
      <c r="P15" s="47">
        <v>22601250</v>
      </c>
      <c r="Q15" s="26" t="s">
        <v>94</v>
      </c>
      <c r="R15" s="47">
        <v>22601250</v>
      </c>
      <c r="S15" s="26"/>
      <c r="T15" s="37">
        <f t="shared" si="2"/>
        <v>90405000</v>
      </c>
      <c r="U15" s="26"/>
      <c r="V15" s="40">
        <f>H15+T15</f>
        <v>113154026.5</v>
      </c>
      <c r="W15" s="26"/>
      <c r="X15" s="41">
        <f>V15/F15*100%</f>
        <v>1.2435040517008498</v>
      </c>
      <c r="Y15" s="34"/>
    </row>
    <row r="16" spans="1:25" x14ac:dyDescent="0.25">
      <c r="A16" s="20"/>
      <c r="B16" s="21"/>
      <c r="C16" s="48"/>
      <c r="D16" s="48"/>
      <c r="E16" s="24"/>
      <c r="F16" s="46"/>
      <c r="G16" s="26"/>
      <c r="H16" s="37"/>
      <c r="I16" s="26"/>
      <c r="J16" s="44"/>
      <c r="K16" s="26"/>
      <c r="L16" s="37"/>
      <c r="M16" s="26"/>
      <c r="N16" s="30"/>
      <c r="O16" s="26"/>
      <c r="P16" s="30"/>
      <c r="Q16" s="30"/>
      <c r="R16" s="31"/>
      <c r="S16" s="26"/>
      <c r="T16" s="37">
        <f t="shared" si="2"/>
        <v>0</v>
      </c>
      <c r="U16" s="26"/>
      <c r="V16" s="40"/>
      <c r="W16" s="26"/>
      <c r="X16" s="41"/>
      <c r="Y16" s="34"/>
    </row>
    <row r="17" spans="1:27" ht="63.75" x14ac:dyDescent="0.25">
      <c r="A17" s="20"/>
      <c r="B17" s="21"/>
      <c r="C17" s="49" t="s">
        <v>25</v>
      </c>
      <c r="D17" s="48"/>
      <c r="E17" s="24"/>
      <c r="F17" s="50">
        <f>SUM(F18:F19)</f>
        <v>28620000</v>
      </c>
      <c r="G17" s="51"/>
      <c r="H17" s="52">
        <f>SUM(H18:H19)</f>
        <v>7155000</v>
      </c>
      <c r="I17" s="51"/>
      <c r="J17" s="53">
        <f>SUM(J18:J19)</f>
        <v>28620000</v>
      </c>
      <c r="K17" s="51"/>
      <c r="L17" s="53">
        <f>SUM(L18:L19)</f>
        <v>8500000</v>
      </c>
      <c r="M17" s="51"/>
      <c r="N17" s="53">
        <f>SUM(N18:N19)</f>
        <v>4500000</v>
      </c>
      <c r="O17" s="51"/>
      <c r="P17" s="29"/>
      <c r="Q17" s="29"/>
      <c r="R17" s="28"/>
      <c r="S17" s="51"/>
      <c r="T17" s="52">
        <f t="shared" si="2"/>
        <v>13000000</v>
      </c>
      <c r="U17" s="51"/>
      <c r="V17" s="32">
        <f>SUM(V18:V19)</f>
        <v>31582500</v>
      </c>
      <c r="W17" s="51"/>
      <c r="X17" s="54"/>
      <c r="Y17" s="55"/>
    </row>
    <row r="18" spans="1:27" ht="102.75" customHeight="1" x14ac:dyDescent="0.25">
      <c r="A18" s="20"/>
      <c r="B18" s="21"/>
      <c r="C18" s="35" t="s">
        <v>26</v>
      </c>
      <c r="D18" s="42" t="s">
        <v>27</v>
      </c>
      <c r="E18" s="131" t="s">
        <v>92</v>
      </c>
      <c r="F18" s="43">
        <v>23500000</v>
      </c>
      <c r="G18" s="26" t="s">
        <v>94</v>
      </c>
      <c r="H18" s="37">
        <f>J18/4</f>
        <v>5875000</v>
      </c>
      <c r="I18" s="26" t="s">
        <v>93</v>
      </c>
      <c r="J18" s="132">
        <f t="shared" ref="J18:J19" si="3">F18</f>
        <v>23500000</v>
      </c>
      <c r="K18" s="26" t="s">
        <v>94</v>
      </c>
      <c r="L18" s="37">
        <v>4500000</v>
      </c>
      <c r="M18" s="26" t="s">
        <v>94</v>
      </c>
      <c r="N18" s="30">
        <v>4500000</v>
      </c>
      <c r="O18" s="26" t="s">
        <v>94</v>
      </c>
      <c r="P18" s="39">
        <v>5713750</v>
      </c>
      <c r="Q18" s="26" t="s">
        <v>94</v>
      </c>
      <c r="R18" s="39">
        <v>5713750</v>
      </c>
      <c r="S18" s="26"/>
      <c r="T18" s="37">
        <f t="shared" si="2"/>
        <v>20427500</v>
      </c>
      <c r="U18" s="26"/>
      <c r="V18" s="40">
        <f>H18+T18</f>
        <v>26302500</v>
      </c>
      <c r="W18" s="26"/>
      <c r="X18" s="41">
        <f>V18/F18*100%</f>
        <v>1.1192553191489363</v>
      </c>
      <c r="Y18" s="34"/>
    </row>
    <row r="19" spans="1:27" ht="49.5" customHeight="1" x14ac:dyDescent="0.25">
      <c r="A19" s="20"/>
      <c r="B19" s="21"/>
      <c r="C19" s="35" t="s">
        <v>64</v>
      </c>
      <c r="D19" s="42" t="s">
        <v>65</v>
      </c>
      <c r="E19" s="131" t="s">
        <v>92</v>
      </c>
      <c r="F19" s="43">
        <v>5120000</v>
      </c>
      <c r="G19" s="26" t="s">
        <v>94</v>
      </c>
      <c r="H19" s="37">
        <f t="shared" ref="H19" si="4">J19/4</f>
        <v>1280000</v>
      </c>
      <c r="I19" s="26" t="s">
        <v>93</v>
      </c>
      <c r="J19" s="132">
        <f t="shared" si="3"/>
        <v>5120000</v>
      </c>
      <c r="K19" s="26" t="s">
        <v>94</v>
      </c>
      <c r="L19" s="37">
        <v>4000000</v>
      </c>
      <c r="M19" s="26" t="s">
        <v>94</v>
      </c>
      <c r="N19" s="30">
        <v>0</v>
      </c>
      <c r="O19" s="26" t="s">
        <v>94</v>
      </c>
      <c r="P19" s="39">
        <v>0</v>
      </c>
      <c r="Q19" s="26" t="s">
        <v>94</v>
      </c>
      <c r="R19" s="31">
        <v>0</v>
      </c>
      <c r="S19" s="26"/>
      <c r="T19" s="37">
        <f t="shared" si="2"/>
        <v>4000000</v>
      </c>
      <c r="U19" s="26"/>
      <c r="V19" s="40">
        <f>H19+T19</f>
        <v>5280000</v>
      </c>
      <c r="W19" s="26"/>
      <c r="X19" s="41">
        <f>V19/F19*100%</f>
        <v>1.03125</v>
      </c>
      <c r="Y19" s="34"/>
    </row>
    <row r="20" spans="1:27" x14ac:dyDescent="0.25">
      <c r="A20" s="20"/>
      <c r="B20" s="21"/>
      <c r="C20" s="48"/>
      <c r="D20" s="48"/>
      <c r="E20" s="24"/>
      <c r="F20" s="46"/>
      <c r="G20" s="26"/>
      <c r="H20" s="37"/>
      <c r="I20" s="26"/>
      <c r="J20" s="44"/>
      <c r="K20" s="26"/>
      <c r="L20" s="37"/>
      <c r="M20" s="26"/>
      <c r="N20" s="30"/>
      <c r="O20" s="26"/>
      <c r="P20" s="30"/>
      <c r="Q20" s="30"/>
      <c r="R20" s="31"/>
      <c r="S20" s="26"/>
      <c r="T20" s="37"/>
      <c r="U20" s="26"/>
      <c r="V20" s="40"/>
      <c r="W20" s="26"/>
      <c r="X20" s="41"/>
      <c r="Y20" s="34"/>
    </row>
    <row r="21" spans="1:27" ht="38.25" x14ac:dyDescent="0.25">
      <c r="A21" s="20"/>
      <c r="B21" s="21"/>
      <c r="C21" s="56" t="s">
        <v>28</v>
      </c>
      <c r="D21" s="48"/>
      <c r="E21" s="24"/>
      <c r="F21" s="50">
        <f>SUM(F22:F27)</f>
        <v>221750553</v>
      </c>
      <c r="G21" s="51"/>
      <c r="H21" s="52">
        <f>SUM(H22:H27)</f>
        <v>55437638.25</v>
      </c>
      <c r="I21" s="51"/>
      <c r="J21" s="53">
        <f>SUM(J22:J27)</f>
        <v>221750553</v>
      </c>
      <c r="K21" s="51"/>
      <c r="L21" s="53">
        <f>SUM(L22:L27)</f>
        <v>19615500</v>
      </c>
      <c r="M21" s="51"/>
      <c r="N21" s="53">
        <f>SUM(N22:N27)</f>
        <v>66306300</v>
      </c>
      <c r="O21" s="51"/>
      <c r="P21" s="29"/>
      <c r="Q21" s="29"/>
      <c r="R21" s="28"/>
      <c r="S21" s="51"/>
      <c r="T21" s="52">
        <f t="shared" si="2"/>
        <v>85921800</v>
      </c>
      <c r="U21" s="51"/>
      <c r="V21" s="32">
        <f>SUM(V22:V27)</f>
        <v>174763338.25</v>
      </c>
      <c r="W21" s="51"/>
      <c r="X21" s="54"/>
      <c r="Y21" s="57"/>
    </row>
    <row r="22" spans="1:27" ht="51.75" x14ac:dyDescent="0.25">
      <c r="A22" s="20"/>
      <c r="B22" s="21"/>
      <c r="C22" s="35" t="s">
        <v>53</v>
      </c>
      <c r="D22" s="35" t="s">
        <v>29</v>
      </c>
      <c r="E22" s="131" t="s">
        <v>92</v>
      </c>
      <c r="F22" s="130">
        <v>2400000</v>
      </c>
      <c r="G22" s="26" t="s">
        <v>94</v>
      </c>
      <c r="H22" s="37">
        <f t="shared" ref="H22:H27" si="5">J22/4</f>
        <v>600000</v>
      </c>
      <c r="I22" s="26" t="s">
        <v>93</v>
      </c>
      <c r="J22" s="132">
        <f t="shared" ref="J22:J27" si="6">F22</f>
        <v>2400000</v>
      </c>
      <c r="K22" s="26" t="s">
        <v>94</v>
      </c>
      <c r="L22" s="38">
        <v>1400000</v>
      </c>
      <c r="M22" s="26" t="s">
        <v>94</v>
      </c>
      <c r="N22" s="30">
        <v>0</v>
      </c>
      <c r="O22" s="26" t="s">
        <v>94</v>
      </c>
      <c r="P22" s="39">
        <v>995000</v>
      </c>
      <c r="Q22" s="26" t="s">
        <v>94</v>
      </c>
      <c r="R22" s="31">
        <v>0</v>
      </c>
      <c r="S22" s="26"/>
      <c r="T22" s="37">
        <f t="shared" si="2"/>
        <v>2395000</v>
      </c>
      <c r="U22" s="26"/>
      <c r="V22" s="40">
        <f t="shared" ref="V22:V27" si="7">H22+T22</f>
        <v>2995000</v>
      </c>
      <c r="W22" s="26"/>
      <c r="X22" s="41">
        <f>V22/F22*100%</f>
        <v>1.2479166666666666</v>
      </c>
      <c r="Y22" s="34"/>
    </row>
    <row r="23" spans="1:27" ht="53.25" customHeight="1" x14ac:dyDescent="0.25">
      <c r="A23" s="20"/>
      <c r="B23" s="21"/>
      <c r="C23" s="35" t="s">
        <v>54</v>
      </c>
      <c r="D23" s="35" t="s">
        <v>60</v>
      </c>
      <c r="E23" s="131" t="s">
        <v>92</v>
      </c>
      <c r="F23" s="43">
        <v>29718652</v>
      </c>
      <c r="G23" s="26" t="s">
        <v>94</v>
      </c>
      <c r="H23" s="37">
        <f t="shared" si="5"/>
        <v>7429663</v>
      </c>
      <c r="I23" s="26" t="s">
        <v>93</v>
      </c>
      <c r="J23" s="132">
        <f t="shared" si="6"/>
        <v>29718652</v>
      </c>
      <c r="K23" s="26" t="s">
        <v>94</v>
      </c>
      <c r="L23" s="38">
        <v>0</v>
      </c>
      <c r="M23" s="26" t="s">
        <v>94</v>
      </c>
      <c r="N23" s="30"/>
      <c r="O23" s="26" t="s">
        <v>94</v>
      </c>
      <c r="P23" s="39">
        <v>0</v>
      </c>
      <c r="Q23" s="26" t="s">
        <v>94</v>
      </c>
      <c r="R23" s="31">
        <v>19700000</v>
      </c>
      <c r="S23" s="26"/>
      <c r="T23" s="37">
        <f t="shared" si="2"/>
        <v>19700000</v>
      </c>
      <c r="U23" s="26"/>
      <c r="V23" s="40">
        <f t="shared" si="7"/>
        <v>27129663</v>
      </c>
      <c r="W23" s="26"/>
      <c r="X23" s="41">
        <f>V23/F23*100%</f>
        <v>0.91288336361958811</v>
      </c>
      <c r="Y23" s="34"/>
    </row>
    <row r="24" spans="1:27" ht="39" x14ac:dyDescent="0.25">
      <c r="A24" s="20"/>
      <c r="B24" s="21"/>
      <c r="C24" s="35" t="s">
        <v>55</v>
      </c>
      <c r="D24" s="42" t="s">
        <v>30</v>
      </c>
      <c r="E24" s="131" t="s">
        <v>92</v>
      </c>
      <c r="F24" s="43">
        <v>7223500</v>
      </c>
      <c r="G24" s="26" t="s">
        <v>94</v>
      </c>
      <c r="H24" s="37">
        <f t="shared" si="5"/>
        <v>1805875</v>
      </c>
      <c r="I24" s="26" t="s">
        <v>93</v>
      </c>
      <c r="J24" s="132">
        <f t="shared" si="6"/>
        <v>7223500</v>
      </c>
      <c r="K24" s="26" t="s">
        <v>94</v>
      </c>
      <c r="L24" s="38">
        <v>1021500</v>
      </c>
      <c r="M24" s="26" t="s">
        <v>94</v>
      </c>
      <c r="N24" s="30">
        <v>1021500</v>
      </c>
      <c r="O24" s="26" t="s">
        <v>94</v>
      </c>
      <c r="P24" s="39">
        <v>1021500</v>
      </c>
      <c r="Q24" s="26" t="s">
        <v>94</v>
      </c>
      <c r="R24" s="31">
        <v>4157000</v>
      </c>
      <c r="S24" s="26"/>
      <c r="T24" s="37">
        <f t="shared" si="2"/>
        <v>7221500</v>
      </c>
      <c r="U24" s="26"/>
      <c r="V24" s="40">
        <f t="shared" si="7"/>
        <v>9027375</v>
      </c>
      <c r="W24" s="26"/>
      <c r="X24" s="41">
        <f t="shared" ref="X24:X27" si="8">V24/F24*100%</f>
        <v>1.2497231259084931</v>
      </c>
      <c r="Y24" s="34"/>
    </row>
    <row r="25" spans="1:27" ht="26.25" x14ac:dyDescent="0.25">
      <c r="A25" s="20"/>
      <c r="B25" s="21"/>
      <c r="C25" s="35" t="s">
        <v>56</v>
      </c>
      <c r="D25" s="35" t="s">
        <v>31</v>
      </c>
      <c r="E25" s="131" t="s">
        <v>92</v>
      </c>
      <c r="F25" s="46">
        <v>29850401</v>
      </c>
      <c r="G25" s="26" t="s">
        <v>94</v>
      </c>
      <c r="H25" s="37">
        <f t="shared" si="5"/>
        <v>7462600.25</v>
      </c>
      <c r="I25" s="26" t="s">
        <v>93</v>
      </c>
      <c r="J25" s="132">
        <f t="shared" si="6"/>
        <v>29850401</v>
      </c>
      <c r="K25" s="26" t="s">
        <v>94</v>
      </c>
      <c r="L25" s="38">
        <v>10000000</v>
      </c>
      <c r="M25" s="26" t="s">
        <v>94</v>
      </c>
      <c r="N25" s="30">
        <v>12320000</v>
      </c>
      <c r="O25" s="26" t="s">
        <v>94</v>
      </c>
      <c r="P25" s="39">
        <v>7530400</v>
      </c>
      <c r="Q25" s="26" t="s">
        <v>94</v>
      </c>
      <c r="R25" s="31">
        <v>0</v>
      </c>
      <c r="S25" s="26"/>
      <c r="T25" s="37">
        <f t="shared" si="2"/>
        <v>29850400</v>
      </c>
      <c r="U25" s="26"/>
      <c r="V25" s="40">
        <f t="shared" si="7"/>
        <v>37313000.25</v>
      </c>
      <c r="W25" s="26"/>
      <c r="X25" s="41">
        <f t="shared" si="8"/>
        <v>1.2499999664996124</v>
      </c>
      <c r="Y25" s="34"/>
    </row>
    <row r="26" spans="1:27" ht="26.25" x14ac:dyDescent="0.25">
      <c r="A26" s="20"/>
      <c r="B26" s="21"/>
      <c r="C26" s="35" t="s">
        <v>57</v>
      </c>
      <c r="D26" s="35" t="s">
        <v>32</v>
      </c>
      <c r="E26" s="131" t="s">
        <v>92</v>
      </c>
      <c r="F26" s="46">
        <v>6000000</v>
      </c>
      <c r="G26" s="26" t="s">
        <v>94</v>
      </c>
      <c r="H26" s="37">
        <f t="shared" si="5"/>
        <v>1500000</v>
      </c>
      <c r="I26" s="26" t="s">
        <v>93</v>
      </c>
      <c r="J26" s="132">
        <f t="shared" si="6"/>
        <v>6000000</v>
      </c>
      <c r="K26" s="26" t="s">
        <v>94</v>
      </c>
      <c r="L26" s="38">
        <v>1990000</v>
      </c>
      <c r="M26" s="26" t="s">
        <v>94</v>
      </c>
      <c r="N26" s="30">
        <v>4010000</v>
      </c>
      <c r="O26" s="26" t="s">
        <v>94</v>
      </c>
      <c r="P26" s="39">
        <v>0</v>
      </c>
      <c r="Q26" s="26" t="s">
        <v>94</v>
      </c>
      <c r="R26" s="31">
        <v>0</v>
      </c>
      <c r="S26" s="26"/>
      <c r="T26" s="37">
        <f t="shared" si="2"/>
        <v>6000000</v>
      </c>
      <c r="U26" s="26"/>
      <c r="V26" s="40">
        <f t="shared" si="7"/>
        <v>7500000</v>
      </c>
      <c r="W26" s="26"/>
      <c r="X26" s="41">
        <f t="shared" si="8"/>
        <v>1.25</v>
      </c>
      <c r="Y26" s="34"/>
    </row>
    <row r="27" spans="1:27" ht="39" x14ac:dyDescent="0.25">
      <c r="A27" s="20"/>
      <c r="B27" s="21"/>
      <c r="C27" s="35" t="s">
        <v>58</v>
      </c>
      <c r="D27" s="35" t="s">
        <v>33</v>
      </c>
      <c r="E27" s="131" t="s">
        <v>92</v>
      </c>
      <c r="F27" s="43">
        <v>146558000</v>
      </c>
      <c r="G27" s="26" t="s">
        <v>94</v>
      </c>
      <c r="H27" s="37">
        <f t="shared" si="5"/>
        <v>36639500</v>
      </c>
      <c r="I27" s="26" t="s">
        <v>93</v>
      </c>
      <c r="J27" s="132">
        <f t="shared" si="6"/>
        <v>146558000</v>
      </c>
      <c r="K27" s="26" t="s">
        <v>94</v>
      </c>
      <c r="L27" s="47">
        <v>5204000</v>
      </c>
      <c r="M27" s="26" t="s">
        <v>94</v>
      </c>
      <c r="N27" s="30">
        <v>48954800</v>
      </c>
      <c r="O27" s="26" t="s">
        <v>94</v>
      </c>
      <c r="P27" s="39">
        <v>0</v>
      </c>
      <c r="Q27" s="26" t="s">
        <v>94</v>
      </c>
      <c r="R27" s="31">
        <v>0</v>
      </c>
      <c r="S27" s="26"/>
      <c r="T27" s="37">
        <f t="shared" si="2"/>
        <v>54158800</v>
      </c>
      <c r="U27" s="26"/>
      <c r="V27" s="40">
        <f t="shared" si="7"/>
        <v>90798300</v>
      </c>
      <c r="W27" s="26"/>
      <c r="X27" s="41">
        <f t="shared" si="8"/>
        <v>0.61953833976992045</v>
      </c>
      <c r="Y27" s="34"/>
    </row>
    <row r="28" spans="1:27" x14ac:dyDescent="0.25">
      <c r="A28" s="20"/>
      <c r="B28" s="21"/>
      <c r="C28" s="59"/>
      <c r="D28" s="23"/>
      <c r="E28" s="24"/>
      <c r="F28" s="60"/>
      <c r="G28" s="26"/>
      <c r="H28" s="58"/>
      <c r="I28" s="26"/>
      <c r="J28" s="58"/>
      <c r="K28" s="26"/>
      <c r="L28" s="31"/>
      <c r="M28" s="26"/>
      <c r="N28" s="30"/>
      <c r="O28" s="26"/>
      <c r="P28" s="30"/>
      <c r="Q28" s="30"/>
      <c r="R28" s="31"/>
      <c r="S28" s="26"/>
      <c r="T28" s="37">
        <f t="shared" si="2"/>
        <v>0</v>
      </c>
      <c r="U28" s="26"/>
      <c r="V28" s="40"/>
      <c r="W28" s="26"/>
      <c r="X28" s="41"/>
      <c r="Y28" s="34"/>
    </row>
    <row r="29" spans="1:27" ht="51" x14ac:dyDescent="0.25">
      <c r="A29" s="20"/>
      <c r="B29" s="21"/>
      <c r="C29" s="64" t="s">
        <v>34</v>
      </c>
      <c r="D29" s="23"/>
      <c r="E29" s="61"/>
      <c r="F29" s="62">
        <f>SUM(F30)</f>
        <v>15000000</v>
      </c>
      <c r="G29" s="51"/>
      <c r="H29" s="62">
        <f>SUM(H30)</f>
        <v>3750000</v>
      </c>
      <c r="I29" s="51"/>
      <c r="J29" s="62">
        <f>SUM(J30)</f>
        <v>15000000</v>
      </c>
      <c r="K29" s="51"/>
      <c r="L29" s="62">
        <f>SUM(L30)</f>
        <v>15000000</v>
      </c>
      <c r="M29" s="51"/>
      <c r="N29" s="62">
        <f>SUM(N30)</f>
        <v>0</v>
      </c>
      <c r="O29" s="51"/>
      <c r="P29" s="29"/>
      <c r="Q29" s="29"/>
      <c r="R29" s="28"/>
      <c r="S29" s="51"/>
      <c r="T29" s="52"/>
      <c r="U29" s="51"/>
      <c r="V29" s="32"/>
      <c r="W29" s="51"/>
      <c r="X29" s="54"/>
      <c r="Y29" s="57"/>
      <c r="Z29" s="63"/>
      <c r="AA29" s="63"/>
    </row>
    <row r="30" spans="1:27" ht="66" customHeight="1" x14ac:dyDescent="0.25">
      <c r="A30" s="20"/>
      <c r="B30" s="21"/>
      <c r="C30" s="59" t="s">
        <v>59</v>
      </c>
      <c r="D30" s="23" t="s">
        <v>61</v>
      </c>
      <c r="E30" s="131" t="s">
        <v>92</v>
      </c>
      <c r="F30" s="120">
        <v>15000000</v>
      </c>
      <c r="G30" s="26" t="s">
        <v>94</v>
      </c>
      <c r="H30" s="37">
        <f t="shared" ref="H30" si="9">J30/4</f>
        <v>3750000</v>
      </c>
      <c r="I30" s="26" t="s">
        <v>93</v>
      </c>
      <c r="J30" s="132">
        <f t="shared" ref="J30" si="10">F30</f>
        <v>15000000</v>
      </c>
      <c r="K30" s="26" t="s">
        <v>94</v>
      </c>
      <c r="L30" s="31">
        <v>15000000</v>
      </c>
      <c r="M30" s="26" t="s">
        <v>94</v>
      </c>
      <c r="N30" s="30"/>
      <c r="O30" s="26" t="s">
        <v>94</v>
      </c>
      <c r="P30" s="30"/>
      <c r="Q30" s="26" t="s">
        <v>94</v>
      </c>
      <c r="R30" s="31">
        <v>0</v>
      </c>
      <c r="S30" s="26"/>
      <c r="T30" s="37">
        <f t="shared" si="2"/>
        <v>15000000</v>
      </c>
      <c r="U30" s="26"/>
      <c r="V30" s="40">
        <f t="shared" ref="V30" si="11">H30+T30</f>
        <v>18750000</v>
      </c>
      <c r="W30" s="26"/>
      <c r="X30" s="41">
        <f t="shared" ref="X30" si="12">V30/F30*100%</f>
        <v>1.25</v>
      </c>
      <c r="Y30" s="34"/>
    </row>
    <row r="31" spans="1:27" x14ac:dyDescent="0.25">
      <c r="A31" s="20"/>
      <c r="B31" s="21"/>
      <c r="C31" s="59"/>
      <c r="D31" s="23"/>
      <c r="E31" s="24"/>
      <c r="F31" s="60"/>
      <c r="G31" s="26"/>
      <c r="H31" s="58"/>
      <c r="I31" s="26"/>
      <c r="J31" s="58"/>
      <c r="K31" s="26"/>
      <c r="L31" s="31"/>
      <c r="M31" s="26"/>
      <c r="N31" s="30"/>
      <c r="O31" s="26"/>
      <c r="P31" s="30"/>
      <c r="Q31" s="30"/>
      <c r="R31" s="31"/>
      <c r="S31" s="26"/>
      <c r="T31" s="37"/>
      <c r="U31" s="26"/>
      <c r="V31" s="40"/>
      <c r="W31" s="26"/>
      <c r="X31" s="41"/>
      <c r="Y31" s="34"/>
    </row>
    <row r="32" spans="1:27" ht="38.25" x14ac:dyDescent="0.25">
      <c r="A32" s="20"/>
      <c r="B32" s="21"/>
      <c r="C32" s="64" t="s">
        <v>35</v>
      </c>
      <c r="D32" s="23"/>
      <c r="E32" s="24"/>
      <c r="F32" s="62">
        <f>SUM(F33:F34)</f>
        <v>3429307000</v>
      </c>
      <c r="G32" s="26"/>
      <c r="H32" s="62">
        <f>SUM(H33:H34)</f>
        <v>857326750</v>
      </c>
      <c r="I32" s="26"/>
      <c r="J32" s="62">
        <f>SUM(J33:J34)</f>
        <v>3429307000</v>
      </c>
      <c r="K32" s="26"/>
      <c r="L32" s="62">
        <f>SUM(L33:L34)</f>
        <v>740938346</v>
      </c>
      <c r="M32" s="26"/>
      <c r="N32" s="62">
        <f>SUM(N33:N34)</f>
        <v>1150578128</v>
      </c>
      <c r="O32" s="26"/>
      <c r="P32" s="30"/>
      <c r="Q32" s="30"/>
      <c r="R32" s="31"/>
      <c r="S32" s="26"/>
      <c r="T32" s="37"/>
      <c r="U32" s="26"/>
      <c r="V32" s="40"/>
      <c r="W32" s="26"/>
      <c r="X32" s="41"/>
      <c r="Y32" s="34"/>
    </row>
    <row r="33" spans="1:25" ht="25.5" x14ac:dyDescent="0.25">
      <c r="A33" s="20"/>
      <c r="B33" s="21"/>
      <c r="C33" s="124" t="s">
        <v>36</v>
      </c>
      <c r="D33" s="23" t="s">
        <v>62</v>
      </c>
      <c r="E33" s="131" t="s">
        <v>92</v>
      </c>
      <c r="F33" s="122">
        <v>3251467000</v>
      </c>
      <c r="G33" s="26" t="s">
        <v>94</v>
      </c>
      <c r="H33" s="37">
        <f t="shared" ref="H33:H34" si="13">J33/4</f>
        <v>812866750</v>
      </c>
      <c r="I33" s="26" t="s">
        <v>93</v>
      </c>
      <c r="J33" s="132">
        <f t="shared" ref="J33:J34" si="14">F33</f>
        <v>3251467000</v>
      </c>
      <c r="K33" s="26" t="s">
        <v>94</v>
      </c>
      <c r="L33" s="31">
        <v>708568346</v>
      </c>
      <c r="M33" s="26" t="s">
        <v>94</v>
      </c>
      <c r="N33" s="30">
        <v>1081995628</v>
      </c>
      <c r="O33" s="26" t="s">
        <v>94</v>
      </c>
      <c r="P33" s="30">
        <v>612674232</v>
      </c>
      <c r="Q33" s="26" t="s">
        <v>94</v>
      </c>
      <c r="R33" s="31">
        <v>612674233</v>
      </c>
      <c r="S33" s="26"/>
      <c r="T33" s="37">
        <f t="shared" ref="T33" si="15">L33+N33+P33+R33</f>
        <v>3015912439</v>
      </c>
      <c r="U33" s="26"/>
      <c r="V33" s="40">
        <f t="shared" ref="V33:V34" si="16">H33+T33</f>
        <v>3828779189</v>
      </c>
      <c r="W33" s="26"/>
      <c r="X33" s="41">
        <f t="shared" ref="X33:X34" si="17">V33/F33*100%</f>
        <v>1.1775543743793186</v>
      </c>
      <c r="Y33" s="34"/>
    </row>
    <row r="34" spans="1:25" ht="51" x14ac:dyDescent="0.25">
      <c r="A34" s="20"/>
      <c r="B34" s="21"/>
      <c r="C34" s="59" t="s">
        <v>66</v>
      </c>
      <c r="D34" s="23" t="s">
        <v>67</v>
      </c>
      <c r="E34" s="131" t="s">
        <v>92</v>
      </c>
      <c r="F34" s="122">
        <v>177840000</v>
      </c>
      <c r="G34" s="26" t="s">
        <v>94</v>
      </c>
      <c r="H34" s="37">
        <f t="shared" si="13"/>
        <v>44460000</v>
      </c>
      <c r="I34" s="26" t="s">
        <v>93</v>
      </c>
      <c r="J34" s="132">
        <f t="shared" si="14"/>
        <v>177840000</v>
      </c>
      <c r="K34" s="26" t="s">
        <v>94</v>
      </c>
      <c r="L34" s="31">
        <v>32370000</v>
      </c>
      <c r="M34" s="26" t="s">
        <v>94</v>
      </c>
      <c r="N34" s="30">
        <v>68582500</v>
      </c>
      <c r="O34" s="26" t="s">
        <v>94</v>
      </c>
      <c r="P34" s="30">
        <v>62067500</v>
      </c>
      <c r="Q34" s="26" t="s">
        <v>94</v>
      </c>
      <c r="R34" s="31">
        <v>0</v>
      </c>
      <c r="S34" s="26"/>
      <c r="T34" s="37">
        <f>L34+N34+P34+R34</f>
        <v>163020000</v>
      </c>
      <c r="U34" s="26"/>
      <c r="V34" s="40">
        <f t="shared" si="16"/>
        <v>207480000</v>
      </c>
      <c r="W34" s="26"/>
      <c r="X34" s="41">
        <f t="shared" si="17"/>
        <v>1.1666666666666667</v>
      </c>
      <c r="Y34" s="34"/>
    </row>
    <row r="35" spans="1:25" s="19" customFormat="1" ht="51.75" customHeight="1" x14ac:dyDescent="0.25">
      <c r="A35" s="6"/>
      <c r="B35" s="7"/>
      <c r="C35" s="139" t="s">
        <v>100</v>
      </c>
      <c r="D35" s="9"/>
      <c r="E35" s="10"/>
      <c r="F35" s="11"/>
      <c r="G35" s="12"/>
      <c r="H35" s="13"/>
      <c r="I35" s="12"/>
      <c r="J35" s="13"/>
      <c r="K35" s="12"/>
      <c r="L35" s="14"/>
      <c r="M35" s="12"/>
      <c r="N35" s="15"/>
      <c r="O35" s="12"/>
      <c r="P35" s="15"/>
      <c r="Q35" s="15"/>
      <c r="R35" s="14"/>
      <c r="S35" s="12"/>
      <c r="T35" s="65"/>
      <c r="U35" s="12"/>
      <c r="V35" s="66"/>
      <c r="W35" s="12"/>
      <c r="X35" s="67"/>
      <c r="Y35" s="18"/>
    </row>
    <row r="36" spans="1:25" ht="38.25" x14ac:dyDescent="0.25">
      <c r="A36" s="20"/>
      <c r="B36" s="21"/>
      <c r="C36" s="64" t="s">
        <v>101</v>
      </c>
      <c r="D36" s="23"/>
      <c r="E36" s="24"/>
      <c r="F36" s="62">
        <f>SUM(F37)</f>
        <v>814949100</v>
      </c>
      <c r="G36" s="26"/>
      <c r="H36" s="58"/>
      <c r="I36" s="26"/>
      <c r="J36" s="58"/>
      <c r="K36" s="26"/>
      <c r="L36" s="31"/>
      <c r="M36" s="26"/>
      <c r="N36" s="30"/>
      <c r="O36" s="26"/>
      <c r="P36" s="30"/>
      <c r="Q36" s="30"/>
      <c r="R36" s="31"/>
      <c r="S36" s="26"/>
      <c r="T36" s="37"/>
      <c r="U36" s="26"/>
      <c r="V36" s="40"/>
      <c r="W36" s="26"/>
      <c r="X36" s="41"/>
      <c r="Y36" s="34"/>
    </row>
    <row r="37" spans="1:25" ht="51" x14ac:dyDescent="0.25">
      <c r="A37" s="20"/>
      <c r="B37" s="21"/>
      <c r="C37" s="59" t="s">
        <v>102</v>
      </c>
      <c r="D37" s="23" t="s">
        <v>103</v>
      </c>
      <c r="E37" s="131" t="s">
        <v>92</v>
      </c>
      <c r="F37" s="60">
        <v>814949100</v>
      </c>
      <c r="G37" s="26" t="s">
        <v>94</v>
      </c>
      <c r="H37" s="37">
        <f t="shared" ref="H37" si="18">J37/4</f>
        <v>203737275</v>
      </c>
      <c r="I37" s="26" t="s">
        <v>93</v>
      </c>
      <c r="J37" s="132">
        <f t="shared" ref="J37" si="19">F37</f>
        <v>814949100</v>
      </c>
      <c r="K37" s="26" t="s">
        <v>94</v>
      </c>
      <c r="L37" s="31">
        <v>0</v>
      </c>
      <c r="M37" s="26" t="s">
        <v>94</v>
      </c>
      <c r="N37" s="30">
        <v>0</v>
      </c>
      <c r="O37" s="26" t="s">
        <v>94</v>
      </c>
      <c r="P37" s="30">
        <v>0</v>
      </c>
      <c r="Q37" s="26" t="s">
        <v>94</v>
      </c>
      <c r="R37" s="31">
        <v>0</v>
      </c>
      <c r="S37" s="26"/>
      <c r="T37" s="37">
        <f>L37+N37+P37+R37</f>
        <v>0</v>
      </c>
      <c r="U37" s="26"/>
      <c r="V37" s="40">
        <f>H37+T37</f>
        <v>203737275</v>
      </c>
      <c r="W37" s="26"/>
      <c r="X37" s="41">
        <f t="shared" ref="X37" si="20">V37/F37*100%</f>
        <v>0.25</v>
      </c>
      <c r="Y37" s="34"/>
    </row>
    <row r="38" spans="1:25" x14ac:dyDescent="0.25">
      <c r="A38" s="20"/>
      <c r="B38" s="21"/>
      <c r="C38" s="59"/>
      <c r="D38" s="23"/>
      <c r="E38" s="24"/>
      <c r="F38" s="60"/>
      <c r="G38" s="26"/>
      <c r="H38" s="58"/>
      <c r="I38" s="26"/>
      <c r="J38" s="58"/>
      <c r="K38" s="26"/>
      <c r="L38" s="31"/>
      <c r="M38" s="26"/>
      <c r="N38" s="30"/>
      <c r="O38" s="26"/>
      <c r="P38" s="30"/>
      <c r="Q38" s="30"/>
      <c r="R38" s="31"/>
      <c r="S38" s="26"/>
      <c r="T38" s="37"/>
      <c r="U38" s="26"/>
      <c r="V38" s="40"/>
      <c r="W38" s="26"/>
      <c r="X38" s="41"/>
      <c r="Y38" s="34"/>
    </row>
    <row r="39" spans="1:25" s="19" customFormat="1" ht="25.5" x14ac:dyDescent="0.25">
      <c r="A39" s="6"/>
      <c r="B39" s="7"/>
      <c r="C39" s="119" t="s">
        <v>68</v>
      </c>
      <c r="D39" s="9"/>
      <c r="E39" s="10"/>
      <c r="F39" s="11"/>
      <c r="G39" s="12"/>
      <c r="H39" s="13"/>
      <c r="I39" s="12"/>
      <c r="J39" s="126">
        <f>SUM(J40:J43)</f>
        <v>696334088</v>
      </c>
      <c r="K39" s="12"/>
      <c r="L39" s="14"/>
      <c r="M39" s="12"/>
      <c r="N39" s="15"/>
      <c r="O39" s="12"/>
      <c r="P39" s="15"/>
      <c r="Q39" s="15"/>
      <c r="R39" s="14"/>
      <c r="S39" s="12"/>
      <c r="T39" s="65"/>
      <c r="U39" s="12"/>
      <c r="V39" s="66"/>
      <c r="W39" s="12"/>
      <c r="X39" s="67"/>
      <c r="Y39" s="18"/>
    </row>
    <row r="40" spans="1:25" ht="96.75" customHeight="1" x14ac:dyDescent="0.25">
      <c r="A40" s="20"/>
      <c r="B40" s="21"/>
      <c r="C40" s="64" t="s">
        <v>69</v>
      </c>
      <c r="D40" s="23"/>
      <c r="E40" s="24"/>
      <c r="F40" s="62">
        <f>SUM(F41:F43)</f>
        <v>408167044</v>
      </c>
      <c r="G40" s="51"/>
      <c r="H40" s="27">
        <f>SUM(H41:H43)</f>
        <v>102041761</v>
      </c>
      <c r="I40" s="51"/>
      <c r="J40" s="27">
        <f>SUM(J41:J42)</f>
        <v>288167044</v>
      </c>
      <c r="K40" s="26"/>
      <c r="L40" s="27">
        <f>SUM(L41:L42)</f>
        <v>0</v>
      </c>
      <c r="M40" s="26"/>
      <c r="N40" s="27">
        <f>SUM(N41:N42)</f>
        <v>0</v>
      </c>
      <c r="O40" s="26"/>
      <c r="P40" s="30"/>
      <c r="Q40" s="30"/>
      <c r="R40" s="31"/>
      <c r="S40" s="26"/>
      <c r="T40" s="37">
        <f>L40+N40+P40+R40</f>
        <v>0</v>
      </c>
      <c r="U40" s="26"/>
      <c r="V40" s="40">
        <f>SUM(V41)</f>
        <v>124820700</v>
      </c>
      <c r="W40" s="26"/>
      <c r="X40" s="41"/>
      <c r="Y40" s="34"/>
    </row>
    <row r="41" spans="1:25" ht="87" customHeight="1" x14ac:dyDescent="0.25">
      <c r="A41" s="20"/>
      <c r="B41" s="21"/>
      <c r="C41" s="59" t="s">
        <v>70</v>
      </c>
      <c r="D41" s="23" t="s">
        <v>71</v>
      </c>
      <c r="E41" s="131" t="s">
        <v>92</v>
      </c>
      <c r="F41" s="122">
        <v>100000000</v>
      </c>
      <c r="G41" s="26" t="s">
        <v>94</v>
      </c>
      <c r="H41" s="37">
        <f t="shared" ref="H41:H43" si="21">J41/4</f>
        <v>25000000</v>
      </c>
      <c r="I41" s="26" t="s">
        <v>93</v>
      </c>
      <c r="J41" s="132">
        <f t="shared" ref="J41:J43" si="22">F41</f>
        <v>100000000</v>
      </c>
      <c r="K41" s="26" t="s">
        <v>94</v>
      </c>
      <c r="L41" s="31">
        <v>0</v>
      </c>
      <c r="M41" s="26" t="s">
        <v>94</v>
      </c>
      <c r="N41" s="30"/>
      <c r="O41" s="26" t="s">
        <v>94</v>
      </c>
      <c r="P41" s="30">
        <v>0</v>
      </c>
      <c r="Q41" s="26" t="s">
        <v>94</v>
      </c>
      <c r="R41" s="31">
        <v>99820700</v>
      </c>
      <c r="S41" s="26"/>
      <c r="T41" s="37">
        <f>L41+N41+P41+R41</f>
        <v>99820700</v>
      </c>
      <c r="U41" s="26"/>
      <c r="V41" s="40">
        <f>H41+T41</f>
        <v>124820700</v>
      </c>
      <c r="W41" s="26"/>
      <c r="X41" s="41">
        <f>V41/F41*100%</f>
        <v>1.2482070000000001</v>
      </c>
      <c r="Y41" s="34"/>
    </row>
    <row r="42" spans="1:25" ht="75.75" customHeight="1" x14ac:dyDescent="0.25">
      <c r="A42" s="20"/>
      <c r="B42" s="21"/>
      <c r="C42" s="59" t="s">
        <v>72</v>
      </c>
      <c r="D42" s="23" t="s">
        <v>73</v>
      </c>
      <c r="E42" s="131" t="s">
        <v>92</v>
      </c>
      <c r="F42" s="122">
        <v>188167044</v>
      </c>
      <c r="G42" s="26" t="s">
        <v>94</v>
      </c>
      <c r="H42" s="37">
        <f t="shared" si="21"/>
        <v>47041761</v>
      </c>
      <c r="I42" s="26" t="s">
        <v>93</v>
      </c>
      <c r="J42" s="132">
        <f t="shared" si="22"/>
        <v>188167044</v>
      </c>
      <c r="K42" s="26" t="s">
        <v>94</v>
      </c>
      <c r="L42" s="31">
        <v>0</v>
      </c>
      <c r="M42" s="26" t="s">
        <v>94</v>
      </c>
      <c r="N42" s="30"/>
      <c r="O42" s="26" t="s">
        <v>94</v>
      </c>
      <c r="P42" s="30">
        <v>80506478</v>
      </c>
      <c r="Q42" s="26" t="s">
        <v>94</v>
      </c>
      <c r="R42" s="31">
        <v>82771571</v>
      </c>
      <c r="S42" s="26"/>
      <c r="T42" s="37">
        <f>L42+N42+P42+R42</f>
        <v>163278049</v>
      </c>
      <c r="U42" s="26"/>
      <c r="V42" s="40">
        <f t="shared" ref="V42:V43" si="23">H42+T42</f>
        <v>210319810</v>
      </c>
      <c r="W42" s="26"/>
      <c r="X42" s="41">
        <f>V42/F42*100%</f>
        <v>1.1177292555012981</v>
      </c>
      <c r="Y42" s="34"/>
    </row>
    <row r="43" spans="1:25" ht="75.75" customHeight="1" x14ac:dyDescent="0.25">
      <c r="A43" s="20"/>
      <c r="B43" s="21"/>
      <c r="C43" s="59" t="s">
        <v>95</v>
      </c>
      <c r="D43" s="23" t="s">
        <v>96</v>
      </c>
      <c r="E43" s="131" t="s">
        <v>92</v>
      </c>
      <c r="F43" s="122">
        <v>120000000</v>
      </c>
      <c r="G43" s="26" t="s">
        <v>94</v>
      </c>
      <c r="H43" s="37">
        <f t="shared" si="21"/>
        <v>30000000</v>
      </c>
      <c r="I43" s="26" t="s">
        <v>93</v>
      </c>
      <c r="J43" s="132">
        <f t="shared" si="22"/>
        <v>120000000</v>
      </c>
      <c r="K43" s="26" t="s">
        <v>94</v>
      </c>
      <c r="L43" s="31">
        <v>0</v>
      </c>
      <c r="M43" s="26" t="s">
        <v>94</v>
      </c>
      <c r="N43" s="30"/>
      <c r="O43" s="26" t="s">
        <v>94</v>
      </c>
      <c r="P43" s="30">
        <v>0</v>
      </c>
      <c r="Q43" s="26" t="s">
        <v>94</v>
      </c>
      <c r="R43" s="31">
        <v>120000000</v>
      </c>
      <c r="S43" s="26"/>
      <c r="T43" s="37">
        <f>L43+N43+P43+R43</f>
        <v>120000000</v>
      </c>
      <c r="U43" s="26"/>
      <c r="V43" s="40">
        <f t="shared" si="23"/>
        <v>150000000</v>
      </c>
      <c r="W43" s="26"/>
      <c r="X43" s="41">
        <f>V43/F43*100%</f>
        <v>1.25</v>
      </c>
      <c r="Y43" s="34"/>
    </row>
    <row r="44" spans="1:25" ht="102" customHeight="1" x14ac:dyDescent="0.25">
      <c r="A44" s="6"/>
      <c r="B44" s="7"/>
      <c r="C44" s="128" t="s">
        <v>74</v>
      </c>
      <c r="D44" s="9"/>
      <c r="E44" s="10"/>
      <c r="F44" s="11"/>
      <c r="G44" s="12"/>
      <c r="H44" s="13"/>
      <c r="I44" s="12"/>
      <c r="J44" s="126">
        <f>SUM(J45:J46)</f>
        <v>70000000</v>
      </c>
      <c r="K44" s="12"/>
      <c r="L44" s="14"/>
      <c r="M44" s="12"/>
      <c r="N44" s="15"/>
      <c r="O44" s="12"/>
      <c r="P44" s="15"/>
      <c r="Q44" s="15"/>
      <c r="R44" s="14"/>
      <c r="S44" s="12"/>
      <c r="T44" s="65"/>
      <c r="U44" s="12"/>
      <c r="V44" s="66"/>
      <c r="W44" s="12"/>
      <c r="X44" s="67"/>
      <c r="Y44" s="18"/>
    </row>
    <row r="45" spans="1:25" ht="64.5" customHeight="1" x14ac:dyDescent="0.25">
      <c r="A45" s="20"/>
      <c r="B45" s="21"/>
      <c r="C45" s="64" t="s">
        <v>75</v>
      </c>
      <c r="D45" s="23"/>
      <c r="E45" s="24"/>
      <c r="F45" s="62">
        <f>SUM(F46:F48)</f>
        <v>55000000</v>
      </c>
      <c r="G45" s="123"/>
      <c r="H45" s="27">
        <f>SUM(H46:H48)</f>
        <v>0</v>
      </c>
      <c r="I45" s="51"/>
      <c r="J45" s="27">
        <f>SUM(J46:J48)</f>
        <v>55000000</v>
      </c>
      <c r="K45" s="26"/>
      <c r="L45" s="27">
        <f>SUM(L46:L48)</f>
        <v>0</v>
      </c>
      <c r="M45" s="26"/>
      <c r="N45" s="27">
        <f>SUM(N46:N48)</f>
        <v>0</v>
      </c>
      <c r="O45" s="26"/>
      <c r="P45" s="30"/>
      <c r="Q45" s="30"/>
      <c r="R45" s="31"/>
      <c r="S45" s="26"/>
      <c r="T45" s="37"/>
      <c r="U45" s="26"/>
      <c r="V45" s="40"/>
      <c r="W45" s="26"/>
      <c r="X45" s="41"/>
      <c r="Y45" s="34"/>
    </row>
    <row r="46" spans="1:25" ht="93" customHeight="1" x14ac:dyDescent="0.25">
      <c r="A46" s="20"/>
      <c r="B46" s="21"/>
      <c r="C46" s="59" t="s">
        <v>76</v>
      </c>
      <c r="D46" s="23" t="s">
        <v>77</v>
      </c>
      <c r="E46" s="131" t="s">
        <v>92</v>
      </c>
      <c r="F46" s="122">
        <v>15000000</v>
      </c>
      <c r="G46" s="26" t="s">
        <v>94</v>
      </c>
      <c r="H46" s="121">
        <v>0</v>
      </c>
      <c r="I46" s="26" t="s">
        <v>93</v>
      </c>
      <c r="J46" s="132">
        <f t="shared" ref="J46:J47" si="24">F46</f>
        <v>15000000</v>
      </c>
      <c r="K46" s="26" t="s">
        <v>94</v>
      </c>
      <c r="L46" s="31">
        <v>0</v>
      </c>
      <c r="M46" s="26" t="s">
        <v>94</v>
      </c>
      <c r="N46" s="30"/>
      <c r="O46" s="26" t="s">
        <v>94</v>
      </c>
      <c r="P46" s="30">
        <v>0</v>
      </c>
      <c r="Q46" s="26" t="s">
        <v>94</v>
      </c>
      <c r="R46" s="31"/>
      <c r="S46" s="26"/>
      <c r="T46" s="37">
        <f>L46+N46+P46+R46</f>
        <v>0</v>
      </c>
      <c r="U46" s="26"/>
      <c r="V46" s="40">
        <f t="shared" ref="V46:V47" si="25">H46+T46</f>
        <v>0</v>
      </c>
      <c r="W46" s="26"/>
      <c r="X46" s="41">
        <f>V46/F46*100%</f>
        <v>0</v>
      </c>
      <c r="Y46" s="34"/>
    </row>
    <row r="47" spans="1:25" ht="93" customHeight="1" x14ac:dyDescent="0.25">
      <c r="A47" s="20"/>
      <c r="B47" s="21"/>
      <c r="C47" s="59" t="s">
        <v>97</v>
      </c>
      <c r="D47" s="23" t="s">
        <v>98</v>
      </c>
      <c r="E47" s="131" t="s">
        <v>92</v>
      </c>
      <c r="F47" s="122">
        <v>40000000</v>
      </c>
      <c r="G47" s="26" t="s">
        <v>94</v>
      </c>
      <c r="H47" s="121">
        <v>0</v>
      </c>
      <c r="I47" s="26" t="s">
        <v>93</v>
      </c>
      <c r="J47" s="132">
        <f t="shared" si="24"/>
        <v>40000000</v>
      </c>
      <c r="K47" s="26" t="s">
        <v>94</v>
      </c>
      <c r="L47" s="31">
        <v>0</v>
      </c>
      <c r="M47" s="26" t="s">
        <v>94</v>
      </c>
      <c r="N47" s="30"/>
      <c r="O47" s="26" t="s">
        <v>94</v>
      </c>
      <c r="P47" s="30">
        <v>0</v>
      </c>
      <c r="Q47" s="26" t="s">
        <v>94</v>
      </c>
      <c r="R47" s="31">
        <v>40000000</v>
      </c>
      <c r="S47" s="26"/>
      <c r="T47" s="37">
        <f>L47+N47+P47+R47</f>
        <v>40000000</v>
      </c>
      <c r="U47" s="26"/>
      <c r="V47" s="40">
        <f t="shared" si="25"/>
        <v>40000000</v>
      </c>
      <c r="W47" s="26"/>
      <c r="X47" s="41">
        <f>V47/F47*100%</f>
        <v>1</v>
      </c>
      <c r="Y47" s="34"/>
    </row>
    <row r="48" spans="1:25" ht="74.25" customHeight="1" x14ac:dyDescent="0.25">
      <c r="A48" s="6"/>
      <c r="B48" s="7"/>
      <c r="C48" s="128" t="s">
        <v>78</v>
      </c>
      <c r="D48" s="9"/>
      <c r="E48" s="10"/>
      <c r="F48" s="11"/>
      <c r="G48" s="12"/>
      <c r="H48" s="13"/>
      <c r="I48" s="12"/>
      <c r="J48" s="126">
        <f>SUM(J49:J51)</f>
        <v>0</v>
      </c>
      <c r="K48" s="12"/>
      <c r="L48" s="14"/>
      <c r="M48" s="12"/>
      <c r="N48" s="15"/>
      <c r="O48" s="12"/>
      <c r="P48" s="15"/>
      <c r="Q48" s="15"/>
      <c r="R48" s="14"/>
      <c r="S48" s="12"/>
      <c r="T48" s="65"/>
      <c r="U48" s="12"/>
      <c r="V48" s="66"/>
      <c r="W48" s="12"/>
      <c r="X48" s="67"/>
      <c r="Y48" s="18"/>
    </row>
    <row r="49" spans="1:25" ht="90" customHeight="1" x14ac:dyDescent="0.25">
      <c r="A49" s="20"/>
      <c r="B49" s="21"/>
      <c r="C49" s="64" t="s">
        <v>79</v>
      </c>
      <c r="D49" s="23"/>
      <c r="E49" s="24"/>
      <c r="F49" s="62">
        <f>SUM(F50:F52)</f>
        <v>127976000</v>
      </c>
      <c r="G49" s="123"/>
      <c r="H49" s="27">
        <f>SUM(H50:H51)</f>
        <v>0</v>
      </c>
      <c r="I49" s="51"/>
      <c r="J49" s="27">
        <f>SUM(J50:J51)</f>
        <v>0</v>
      </c>
      <c r="K49" s="26"/>
      <c r="L49" s="27">
        <f>SUM(L50:L51)</f>
        <v>0</v>
      </c>
      <c r="M49" s="26"/>
      <c r="N49" s="27">
        <f>SUM(N50:N51)</f>
        <v>0</v>
      </c>
      <c r="O49" s="26"/>
      <c r="P49" s="30"/>
      <c r="Q49" s="30"/>
      <c r="R49" s="31"/>
      <c r="S49" s="26"/>
      <c r="T49" s="37"/>
      <c r="U49" s="26"/>
      <c r="V49" s="40"/>
      <c r="W49" s="26"/>
      <c r="X49" s="41"/>
      <c r="Y49" s="34"/>
    </row>
    <row r="50" spans="1:25" ht="75" customHeight="1" x14ac:dyDescent="0.25">
      <c r="A50" s="20"/>
      <c r="B50" s="21"/>
      <c r="C50" s="59" t="s">
        <v>80</v>
      </c>
      <c r="D50" s="23" t="s">
        <v>81</v>
      </c>
      <c r="E50" s="131" t="s">
        <v>92</v>
      </c>
      <c r="F50" s="122">
        <v>0</v>
      </c>
      <c r="G50" s="26" t="s">
        <v>94</v>
      </c>
      <c r="H50" s="37">
        <f t="shared" ref="H50:H51" si="26">J50/4</f>
        <v>0</v>
      </c>
      <c r="I50" s="26" t="s">
        <v>93</v>
      </c>
      <c r="J50" s="132">
        <f t="shared" ref="J50:J52" si="27">F50</f>
        <v>0</v>
      </c>
      <c r="K50" s="26" t="s">
        <v>94</v>
      </c>
      <c r="L50" s="31"/>
      <c r="M50" s="26" t="s">
        <v>94</v>
      </c>
      <c r="N50" s="30"/>
      <c r="O50" s="26" t="s">
        <v>94</v>
      </c>
      <c r="P50" s="30"/>
      <c r="Q50" s="26" t="s">
        <v>94</v>
      </c>
      <c r="R50" s="31"/>
      <c r="S50" s="26"/>
      <c r="T50" s="37">
        <f>L50+N50+P50+R50</f>
        <v>0</v>
      </c>
      <c r="U50" s="26"/>
      <c r="V50" s="40">
        <f t="shared" ref="V50:V52" si="28">H50+T50</f>
        <v>0</v>
      </c>
      <c r="W50" s="26"/>
      <c r="X50" s="41" t="e">
        <f>V50/F50*100%</f>
        <v>#DIV/0!</v>
      </c>
      <c r="Y50" s="34"/>
    </row>
    <row r="51" spans="1:25" ht="59.25" customHeight="1" x14ac:dyDescent="0.25">
      <c r="A51" s="20"/>
      <c r="B51" s="21"/>
      <c r="C51" s="59" t="s">
        <v>82</v>
      </c>
      <c r="D51" s="23" t="s">
        <v>83</v>
      </c>
      <c r="E51" s="131" t="s">
        <v>92</v>
      </c>
      <c r="F51" s="60">
        <v>0</v>
      </c>
      <c r="G51" s="26" t="s">
        <v>94</v>
      </c>
      <c r="H51" s="37">
        <f t="shared" si="26"/>
        <v>0</v>
      </c>
      <c r="I51" s="26" t="s">
        <v>93</v>
      </c>
      <c r="J51" s="132">
        <f t="shared" si="27"/>
        <v>0</v>
      </c>
      <c r="K51" s="26" t="s">
        <v>94</v>
      </c>
      <c r="L51" s="31"/>
      <c r="M51" s="26" t="s">
        <v>94</v>
      </c>
      <c r="N51" s="30"/>
      <c r="O51" s="26" t="s">
        <v>94</v>
      </c>
      <c r="P51" s="30"/>
      <c r="Q51" s="26" t="s">
        <v>94</v>
      </c>
      <c r="R51" s="31"/>
      <c r="S51" s="26"/>
      <c r="T51" s="37">
        <f>L51+N51+P51+R51</f>
        <v>0</v>
      </c>
      <c r="U51" s="26"/>
      <c r="V51" s="40">
        <f t="shared" si="28"/>
        <v>0</v>
      </c>
      <c r="W51" s="26"/>
      <c r="X51" s="41" t="e">
        <f>V51/F51*100%</f>
        <v>#DIV/0!</v>
      </c>
      <c r="Y51" s="34"/>
    </row>
    <row r="52" spans="1:25" ht="71.25" customHeight="1" x14ac:dyDescent="0.25">
      <c r="A52" s="20"/>
      <c r="B52" s="21"/>
      <c r="C52" s="59" t="s">
        <v>84</v>
      </c>
      <c r="D52" s="23" t="s">
        <v>85</v>
      </c>
      <c r="E52" s="131" t="s">
        <v>92</v>
      </c>
      <c r="F52" s="60">
        <v>127976000</v>
      </c>
      <c r="G52" s="26" t="s">
        <v>94</v>
      </c>
      <c r="H52" s="37">
        <f t="shared" ref="H52" si="29">J52/4</f>
        <v>31994000</v>
      </c>
      <c r="I52" s="26" t="s">
        <v>93</v>
      </c>
      <c r="J52" s="132">
        <f t="shared" si="27"/>
        <v>127976000</v>
      </c>
      <c r="K52" s="26" t="s">
        <v>94</v>
      </c>
      <c r="L52" s="31"/>
      <c r="M52" s="26" t="s">
        <v>94</v>
      </c>
      <c r="N52" s="30"/>
      <c r="O52" s="26" t="s">
        <v>94</v>
      </c>
      <c r="P52" s="30">
        <v>50133190</v>
      </c>
      <c r="Q52" s="26" t="s">
        <v>94</v>
      </c>
      <c r="R52" s="31">
        <v>46150000</v>
      </c>
      <c r="S52" s="26"/>
      <c r="T52" s="37">
        <f>L52+N52+P52+R52</f>
        <v>96283190</v>
      </c>
      <c r="U52" s="26"/>
      <c r="V52" s="40">
        <f t="shared" si="28"/>
        <v>128277190</v>
      </c>
      <c r="W52" s="26"/>
      <c r="X52" s="41">
        <f>V52/F52*100%</f>
        <v>1.0023534881540288</v>
      </c>
      <c r="Y52" s="34"/>
    </row>
    <row r="53" spans="1:25" x14ac:dyDescent="0.25">
      <c r="A53" s="68"/>
      <c r="B53" s="69"/>
      <c r="C53" s="70"/>
      <c r="D53" s="70"/>
      <c r="E53" s="70"/>
      <c r="F53" s="71"/>
      <c r="G53" s="71"/>
      <c r="H53" s="72"/>
      <c r="I53" s="71"/>
      <c r="J53" s="72"/>
      <c r="K53" s="73"/>
      <c r="L53" s="72"/>
      <c r="M53" s="74"/>
      <c r="N53" s="72"/>
      <c r="O53" s="69"/>
      <c r="P53" s="72"/>
      <c r="Q53" s="75" t="s">
        <v>37</v>
      </c>
      <c r="R53" s="76"/>
      <c r="S53" s="77"/>
      <c r="T53" s="78">
        <f>SUM(T12:T52)</f>
        <v>4173372714</v>
      </c>
      <c r="U53" s="79"/>
      <c r="V53" s="79">
        <f>SUM(V12:V52)</f>
        <v>5725572929.5</v>
      </c>
      <c r="W53" s="80"/>
      <c r="X53" s="80"/>
      <c r="Y53" s="81"/>
    </row>
    <row r="54" spans="1:25" x14ac:dyDescent="0.25">
      <c r="A54" s="68"/>
      <c r="B54" s="69"/>
      <c r="C54" s="70"/>
      <c r="D54" s="70"/>
      <c r="E54" s="70"/>
      <c r="F54" s="71"/>
      <c r="G54" s="71"/>
      <c r="H54" s="72"/>
      <c r="I54" s="71"/>
      <c r="J54" s="72"/>
      <c r="K54" s="73"/>
      <c r="L54" s="72"/>
      <c r="M54" s="74"/>
      <c r="N54" s="72"/>
      <c r="O54" s="69"/>
      <c r="P54" s="72"/>
      <c r="Q54" s="75" t="s">
        <v>38</v>
      </c>
      <c r="R54" s="76"/>
      <c r="S54" s="77"/>
      <c r="T54" s="82">
        <f>T53/J55*100</f>
        <v>100.44530894755981</v>
      </c>
      <c r="U54" s="79"/>
      <c r="V54" s="83">
        <f>V53/F55*100</f>
        <v>109.73164044112364</v>
      </c>
      <c r="W54" s="80"/>
      <c r="X54" s="80"/>
      <c r="Y54" s="81"/>
    </row>
    <row r="55" spans="1:25" x14ac:dyDescent="0.25">
      <c r="A55" s="159" t="s">
        <v>39</v>
      </c>
      <c r="B55" s="160"/>
      <c r="C55" s="160"/>
      <c r="D55" s="161"/>
      <c r="E55" s="84"/>
      <c r="F55" s="85">
        <f>SUM(F12+F17+F21+F29+F32+F40+F45+F49+F36)</f>
        <v>5217795803</v>
      </c>
      <c r="G55" s="86"/>
      <c r="H55" s="85">
        <f>SUM(H12+H17+H21+H29+H32+H40+H45+H49+H36)</f>
        <v>1054967675.75</v>
      </c>
      <c r="I55" s="86"/>
      <c r="J55" s="85">
        <f>SUM(J12+J17+J21+J29+J32+J40+J45+J49+J36)</f>
        <v>4154870703</v>
      </c>
      <c r="K55" s="88"/>
      <c r="L55" s="85">
        <f>SUM(L12+L17+L21+L29+L32+L40+L45+L49+L36)</f>
        <v>810216984</v>
      </c>
      <c r="M55" s="89"/>
      <c r="N55" s="85">
        <f>SUM(N12+N17+N21+N29+N32+N40+N45+N49+N36)</f>
        <v>1249754254</v>
      </c>
      <c r="O55" s="90"/>
      <c r="P55" s="85">
        <f>SUM(P12+P17+P21+P29+P32+P40+P45+P49+P36)</f>
        <v>30801250</v>
      </c>
      <c r="Q55" s="91"/>
      <c r="R55" s="87">
        <f>SUM(R13:R52)</f>
        <v>1054344708</v>
      </c>
      <c r="S55" s="92"/>
      <c r="T55" s="127">
        <f>L55/J55*100</f>
        <v>19.500413897717383</v>
      </c>
      <c r="U55" s="87"/>
      <c r="V55" s="87"/>
      <c r="W55" s="93"/>
      <c r="X55" s="93"/>
      <c r="Y55" s="90"/>
    </row>
    <row r="56" spans="1:25" x14ac:dyDescent="0.25">
      <c r="A56" s="94" t="s">
        <v>40</v>
      </c>
      <c r="B56" s="95"/>
      <c r="C56" s="96"/>
      <c r="D56" s="96"/>
      <c r="E56" s="96"/>
      <c r="F56" s="97"/>
      <c r="G56" s="97"/>
      <c r="H56" s="98"/>
      <c r="I56" s="97"/>
      <c r="J56" s="98"/>
      <c r="K56" s="99"/>
      <c r="L56" s="98"/>
      <c r="M56" s="100"/>
      <c r="N56" s="98"/>
      <c r="O56" s="95"/>
      <c r="P56" s="98"/>
      <c r="Q56" s="101"/>
      <c r="R56" s="98"/>
      <c r="S56" s="102"/>
      <c r="T56" s="103"/>
      <c r="U56" s="98"/>
      <c r="V56" s="98"/>
      <c r="W56" s="104"/>
      <c r="X56" s="104"/>
      <c r="Y56" s="105"/>
    </row>
    <row r="57" spans="1:25" x14ac:dyDescent="0.25">
      <c r="A57" s="94" t="s">
        <v>41</v>
      </c>
      <c r="B57" s="95"/>
      <c r="C57" s="96"/>
      <c r="D57" s="96"/>
      <c r="E57" s="96"/>
      <c r="F57" s="97"/>
      <c r="G57" s="97"/>
      <c r="H57" s="98"/>
      <c r="I57" s="97"/>
      <c r="J57" s="98"/>
      <c r="K57" s="99"/>
      <c r="L57" s="98"/>
      <c r="M57" s="100"/>
      <c r="N57" s="98"/>
      <c r="O57" s="95"/>
      <c r="P57" s="98"/>
      <c r="Q57" s="101"/>
      <c r="R57" s="98"/>
      <c r="S57" s="102"/>
      <c r="T57" s="103"/>
      <c r="U57" s="98"/>
      <c r="V57" s="98"/>
      <c r="W57" s="104"/>
      <c r="X57" s="104"/>
      <c r="Y57" s="105"/>
    </row>
    <row r="58" spans="1:25" x14ac:dyDescent="0.25">
      <c r="A58" s="94" t="s">
        <v>42</v>
      </c>
      <c r="B58" s="95"/>
      <c r="C58" s="96"/>
      <c r="D58" s="96"/>
      <c r="E58" s="96"/>
      <c r="F58" s="97"/>
      <c r="G58" s="97"/>
      <c r="H58" s="98"/>
      <c r="I58" s="97"/>
      <c r="J58" s="98"/>
      <c r="K58" s="99"/>
      <c r="L58" s="98"/>
      <c r="M58" s="100"/>
      <c r="N58" s="98"/>
      <c r="O58" s="95"/>
      <c r="P58" s="98"/>
      <c r="Q58" s="101"/>
      <c r="R58" s="98"/>
      <c r="S58" s="102"/>
      <c r="T58" s="103"/>
      <c r="U58" s="98"/>
      <c r="V58" s="98"/>
      <c r="W58" s="104"/>
      <c r="X58" s="104"/>
      <c r="Y58" s="105"/>
    </row>
    <row r="59" spans="1:25" x14ac:dyDescent="0.25">
      <c r="A59" s="94" t="s">
        <v>43</v>
      </c>
      <c r="B59" s="95"/>
      <c r="C59" s="96"/>
      <c r="D59" s="96"/>
      <c r="E59" s="96"/>
      <c r="F59" s="97"/>
      <c r="G59" s="97"/>
      <c r="H59" s="98"/>
      <c r="I59" s="97"/>
      <c r="J59" s="98"/>
      <c r="K59" s="99"/>
      <c r="L59" s="98"/>
      <c r="M59" s="100"/>
      <c r="N59" s="98"/>
      <c r="O59" s="95"/>
      <c r="P59" s="98"/>
      <c r="Q59" s="101"/>
      <c r="R59" s="98"/>
      <c r="S59" s="102"/>
      <c r="T59" s="103"/>
      <c r="U59" s="98"/>
      <c r="V59" s="98"/>
      <c r="W59" s="104"/>
      <c r="X59" s="104"/>
      <c r="Y59" s="105"/>
    </row>
    <row r="60" spans="1:25" x14ac:dyDescent="0.25">
      <c r="A60" s="106"/>
      <c r="B60" s="107"/>
      <c r="C60" s="107"/>
      <c r="D60" s="107"/>
      <c r="E60" s="107"/>
      <c r="F60" s="108"/>
      <c r="G60" s="107"/>
      <c r="H60" s="108"/>
      <c r="I60" s="107"/>
      <c r="J60" s="108"/>
      <c r="K60" s="107"/>
      <c r="L60" s="108"/>
      <c r="M60" s="107"/>
      <c r="N60" s="108"/>
      <c r="O60" s="107"/>
      <c r="P60" s="108"/>
      <c r="Q60" s="107"/>
      <c r="R60" s="108"/>
      <c r="S60" s="107"/>
      <c r="T60" s="108"/>
      <c r="U60" s="107"/>
      <c r="V60" s="107"/>
      <c r="W60" s="107"/>
      <c r="X60" s="109"/>
      <c r="Y60" s="107"/>
    </row>
    <row r="61" spans="1:25" x14ac:dyDescent="0.25">
      <c r="A61" s="107"/>
      <c r="B61" s="107"/>
      <c r="C61" s="107"/>
      <c r="D61" s="107"/>
      <c r="E61" s="107"/>
      <c r="F61" s="108"/>
      <c r="G61" s="107"/>
      <c r="H61" s="108"/>
      <c r="I61" s="107"/>
      <c r="J61" s="108"/>
      <c r="K61" s="107"/>
      <c r="L61" s="107"/>
      <c r="M61" s="108"/>
      <c r="N61" s="110" t="s">
        <v>44</v>
      </c>
      <c r="O61" s="108"/>
      <c r="P61" s="107"/>
      <c r="Q61" s="108"/>
      <c r="R61" s="108"/>
      <c r="S61" s="133"/>
      <c r="T61" s="134" t="s">
        <v>45</v>
      </c>
      <c r="U61" s="133"/>
      <c r="V61" s="133"/>
      <c r="W61" s="107"/>
      <c r="X61" s="109"/>
      <c r="Y61" s="111"/>
    </row>
    <row r="62" spans="1:25" x14ac:dyDescent="0.25">
      <c r="A62" s="107"/>
      <c r="B62" s="107"/>
      <c r="C62" s="107"/>
      <c r="D62" s="107"/>
      <c r="E62" s="107"/>
      <c r="F62" s="108"/>
      <c r="G62" s="107"/>
      <c r="H62" s="108"/>
      <c r="I62" s="107"/>
      <c r="J62" s="108"/>
      <c r="K62" s="107"/>
      <c r="L62" s="107"/>
      <c r="M62" s="108"/>
      <c r="N62" s="110" t="s">
        <v>87</v>
      </c>
      <c r="O62" s="108"/>
      <c r="P62" s="107"/>
      <c r="Q62" s="108"/>
      <c r="R62" s="107"/>
      <c r="S62" s="135"/>
      <c r="T62" s="134" t="s">
        <v>46</v>
      </c>
      <c r="U62" s="133"/>
      <c r="V62" s="133"/>
      <c r="W62" s="107"/>
      <c r="X62" s="109"/>
      <c r="Y62" s="112"/>
    </row>
    <row r="63" spans="1:25" x14ac:dyDescent="0.25">
      <c r="A63" s="107"/>
      <c r="B63" s="107"/>
      <c r="C63" s="107"/>
      <c r="D63" s="107"/>
      <c r="E63" s="107"/>
      <c r="F63" s="108"/>
      <c r="G63" s="107"/>
      <c r="H63" s="108"/>
      <c r="I63" s="107"/>
      <c r="J63" s="108"/>
      <c r="K63" s="107"/>
      <c r="L63" s="107"/>
      <c r="M63" s="108"/>
      <c r="N63" s="110" t="s">
        <v>86</v>
      </c>
      <c r="O63" s="108"/>
      <c r="P63" s="107"/>
      <c r="Q63" s="108"/>
      <c r="R63" s="107"/>
      <c r="S63" s="135"/>
      <c r="T63" s="134" t="s">
        <v>47</v>
      </c>
      <c r="U63" s="133"/>
      <c r="V63" s="133"/>
      <c r="W63" s="107"/>
      <c r="X63" s="109"/>
      <c r="Y63" s="107"/>
    </row>
    <row r="64" spans="1:25" x14ac:dyDescent="0.25">
      <c r="A64" s="107"/>
      <c r="B64" s="107"/>
      <c r="C64" s="107"/>
      <c r="D64" s="107"/>
      <c r="E64" s="107"/>
      <c r="F64" s="108"/>
      <c r="G64" s="107"/>
      <c r="H64" s="108"/>
      <c r="I64" s="107"/>
      <c r="J64" s="108"/>
      <c r="K64" s="107"/>
      <c r="L64" s="107"/>
      <c r="M64" s="108"/>
      <c r="N64" s="110" t="s">
        <v>48</v>
      </c>
      <c r="O64" s="108"/>
      <c r="P64" s="107"/>
      <c r="Q64" s="108"/>
      <c r="R64" s="107"/>
      <c r="S64" s="135"/>
      <c r="T64" s="134" t="s">
        <v>48</v>
      </c>
      <c r="U64" s="133"/>
      <c r="V64" s="133"/>
      <c r="W64" s="107"/>
      <c r="X64" s="109"/>
      <c r="Y64" s="107"/>
    </row>
    <row r="65" spans="1:25" x14ac:dyDescent="0.25">
      <c r="A65" s="107"/>
      <c r="B65" s="107"/>
      <c r="C65" s="107"/>
      <c r="D65" s="107"/>
      <c r="E65" s="107"/>
      <c r="F65" s="108"/>
      <c r="G65" s="107"/>
      <c r="H65" s="108"/>
      <c r="I65" s="107"/>
      <c r="J65" s="108"/>
      <c r="K65" s="107"/>
      <c r="L65" s="107"/>
      <c r="M65" s="108"/>
      <c r="N65" s="110"/>
      <c r="O65" s="108"/>
      <c r="P65" s="107"/>
      <c r="Q65" s="108"/>
      <c r="R65" s="107"/>
      <c r="S65" s="135"/>
      <c r="T65" s="134"/>
      <c r="U65" s="133"/>
      <c r="V65" s="133"/>
      <c r="W65" s="107"/>
      <c r="X65" s="109"/>
      <c r="Y65" s="107"/>
    </row>
    <row r="66" spans="1:25" x14ac:dyDescent="0.25">
      <c r="A66" s="107"/>
      <c r="B66" s="107"/>
      <c r="C66" s="107"/>
      <c r="D66" s="107"/>
      <c r="E66" s="107"/>
      <c r="F66" s="108"/>
      <c r="G66" s="107"/>
      <c r="H66" s="108"/>
      <c r="I66" s="107"/>
      <c r="J66" s="108"/>
      <c r="K66" s="107"/>
      <c r="L66" s="107"/>
      <c r="M66" s="108"/>
      <c r="N66" s="110"/>
      <c r="O66" s="108"/>
      <c r="P66" s="107"/>
      <c r="Q66" s="108"/>
      <c r="R66" s="107"/>
      <c r="S66" s="135"/>
      <c r="T66" s="134"/>
      <c r="U66" s="133"/>
      <c r="V66" s="133"/>
      <c r="W66" s="107"/>
      <c r="X66" s="109"/>
      <c r="Y66" s="107"/>
    </row>
    <row r="67" spans="1:25" x14ac:dyDescent="0.25">
      <c r="A67" s="107"/>
      <c r="B67" s="107"/>
      <c r="C67" s="107"/>
      <c r="D67" s="107"/>
      <c r="E67" s="107"/>
      <c r="F67" s="108"/>
      <c r="G67" s="107"/>
      <c r="H67" s="108"/>
      <c r="I67" s="107"/>
      <c r="J67" s="108"/>
      <c r="K67" s="107"/>
      <c r="L67" s="107"/>
      <c r="M67" s="108"/>
      <c r="N67" s="110"/>
      <c r="O67" s="108"/>
      <c r="P67" s="107"/>
      <c r="Q67" s="108"/>
      <c r="R67" s="107"/>
      <c r="S67" s="135"/>
      <c r="T67" s="134"/>
      <c r="U67" s="133"/>
      <c r="V67" s="133"/>
      <c r="W67" s="107"/>
      <c r="X67" s="109"/>
      <c r="Y67" s="107"/>
    </row>
    <row r="68" spans="1:25" x14ac:dyDescent="0.25">
      <c r="A68" s="107"/>
      <c r="B68" s="107"/>
      <c r="C68" s="107"/>
      <c r="D68" s="107"/>
      <c r="E68" s="107"/>
      <c r="F68" s="108"/>
      <c r="G68" s="107"/>
      <c r="H68" s="108"/>
      <c r="I68" s="107"/>
      <c r="J68" s="108"/>
      <c r="K68" s="107"/>
      <c r="L68" s="107"/>
      <c r="M68" s="108"/>
      <c r="N68" s="110"/>
      <c r="O68" s="108"/>
      <c r="P68" s="107"/>
      <c r="Q68" s="108"/>
      <c r="R68" s="107"/>
      <c r="S68" s="135"/>
      <c r="T68" s="134"/>
      <c r="U68" s="133"/>
      <c r="V68" s="133"/>
      <c r="W68" s="107"/>
      <c r="X68" s="109"/>
      <c r="Y68" s="107"/>
    </row>
    <row r="69" spans="1:25" x14ac:dyDescent="0.25">
      <c r="A69" s="107"/>
      <c r="B69" s="107"/>
      <c r="C69" s="107"/>
      <c r="D69" s="107"/>
      <c r="E69" s="107"/>
      <c r="F69" s="108"/>
      <c r="G69" s="107"/>
      <c r="H69" s="108"/>
      <c r="I69" s="107"/>
      <c r="J69" s="108"/>
      <c r="K69" s="107"/>
      <c r="L69" s="107"/>
      <c r="M69" s="108"/>
      <c r="N69" s="110"/>
      <c r="O69" s="108"/>
      <c r="P69" s="107"/>
      <c r="Q69" s="108"/>
      <c r="R69" s="107"/>
      <c r="S69" s="135"/>
      <c r="T69" s="134"/>
      <c r="U69" s="133"/>
      <c r="V69" s="133"/>
      <c r="W69" s="107"/>
      <c r="X69" s="109"/>
      <c r="Y69" s="107"/>
    </row>
    <row r="70" spans="1:25" x14ac:dyDescent="0.25">
      <c r="A70" s="107"/>
      <c r="B70" s="107"/>
      <c r="C70" s="107"/>
      <c r="D70" s="107"/>
      <c r="E70" s="107"/>
      <c r="F70" s="108"/>
      <c r="G70" s="107"/>
      <c r="H70" s="108"/>
      <c r="I70" s="107"/>
      <c r="J70" s="108"/>
      <c r="K70" s="107"/>
      <c r="L70" s="107"/>
      <c r="M70" s="108"/>
      <c r="N70" s="110"/>
      <c r="O70" s="108"/>
      <c r="P70" s="107"/>
      <c r="Q70" s="108"/>
      <c r="R70" s="107"/>
      <c r="S70" s="135"/>
      <c r="T70" s="134"/>
      <c r="U70" s="133"/>
      <c r="V70" s="133"/>
      <c r="W70" s="107"/>
      <c r="X70" s="109"/>
      <c r="Y70" s="107"/>
    </row>
    <row r="71" spans="1:25" x14ac:dyDescent="0.25">
      <c r="A71" s="107"/>
      <c r="B71" s="107"/>
      <c r="C71" s="107"/>
      <c r="D71" s="107"/>
      <c r="E71" s="107"/>
      <c r="F71" s="108"/>
      <c r="G71" s="107"/>
      <c r="H71" s="108"/>
      <c r="I71" s="107"/>
      <c r="J71" s="108"/>
      <c r="K71" s="107"/>
      <c r="L71" s="107"/>
      <c r="M71" s="108"/>
      <c r="N71" s="110"/>
      <c r="O71" s="108"/>
      <c r="P71" s="107"/>
      <c r="Q71" s="108"/>
      <c r="R71" s="107"/>
      <c r="S71" s="135"/>
      <c r="T71" s="134"/>
      <c r="U71" s="133"/>
      <c r="V71" s="133"/>
      <c r="W71" s="107"/>
      <c r="X71" s="109"/>
      <c r="Y71" s="107"/>
    </row>
    <row r="72" spans="1:25" x14ac:dyDescent="0.25">
      <c r="A72" s="107"/>
      <c r="B72" s="107"/>
      <c r="C72" s="107"/>
      <c r="D72" s="107"/>
      <c r="E72" s="107"/>
      <c r="F72" s="108"/>
      <c r="G72" s="107"/>
      <c r="H72" s="108"/>
      <c r="I72" s="107"/>
      <c r="J72" s="108"/>
      <c r="K72" s="107"/>
      <c r="L72" s="107"/>
      <c r="M72" s="108"/>
      <c r="N72" s="110" t="s">
        <v>88</v>
      </c>
      <c r="O72" s="108"/>
      <c r="P72" s="107"/>
      <c r="Q72" s="108"/>
      <c r="R72" s="107"/>
      <c r="S72" s="135"/>
      <c r="T72" s="134"/>
      <c r="U72" s="133"/>
      <c r="V72" s="133"/>
      <c r="W72" s="107"/>
      <c r="X72" s="109"/>
      <c r="Y72" s="107"/>
    </row>
    <row r="73" spans="1:25" x14ac:dyDescent="0.25">
      <c r="A73" s="107"/>
      <c r="B73" s="107"/>
      <c r="C73" s="107"/>
      <c r="D73" s="107"/>
      <c r="E73" s="107"/>
      <c r="F73" s="108"/>
      <c r="G73" s="107"/>
      <c r="H73" s="108"/>
      <c r="I73" s="107"/>
      <c r="J73" s="108"/>
      <c r="K73" s="107"/>
      <c r="L73" s="107"/>
      <c r="M73" s="108"/>
      <c r="N73" s="110" t="s">
        <v>89</v>
      </c>
      <c r="O73" s="108"/>
      <c r="P73" s="107"/>
      <c r="Q73" s="108"/>
      <c r="R73" s="107"/>
      <c r="S73" s="135"/>
      <c r="T73" s="136" t="s">
        <v>49</v>
      </c>
      <c r="U73" s="133"/>
      <c r="V73" s="133"/>
      <c r="W73" s="107"/>
      <c r="X73" s="109"/>
      <c r="Y73" s="107"/>
    </row>
    <row r="74" spans="1:25" x14ac:dyDescent="0.25">
      <c r="A74" s="107"/>
      <c r="B74" s="107"/>
      <c r="C74" s="107"/>
      <c r="D74" s="107"/>
      <c r="E74" s="107"/>
      <c r="F74" s="108"/>
      <c r="G74" s="107"/>
      <c r="H74" s="108"/>
      <c r="I74" s="107"/>
      <c r="J74" s="108"/>
      <c r="K74" s="107"/>
      <c r="L74" s="107"/>
      <c r="M74" s="108"/>
      <c r="N74" s="110"/>
      <c r="O74" s="108"/>
      <c r="P74" s="107"/>
      <c r="Q74" s="108"/>
      <c r="R74" s="107"/>
      <c r="S74" s="135"/>
      <c r="T74" s="135"/>
      <c r="U74" s="133"/>
      <c r="V74" s="133"/>
      <c r="W74" s="107"/>
      <c r="X74" s="109"/>
      <c r="Y74" s="107"/>
    </row>
    <row r="75" spans="1:25" x14ac:dyDescent="0.25">
      <c r="A75" s="113"/>
      <c r="B75" s="113"/>
      <c r="C75" s="113"/>
      <c r="D75" s="113"/>
      <c r="E75" s="113"/>
      <c r="F75" s="114"/>
      <c r="G75" s="113"/>
      <c r="H75" s="114"/>
      <c r="I75" s="113"/>
      <c r="J75" s="114"/>
      <c r="K75" s="113"/>
      <c r="L75" s="113"/>
      <c r="M75" s="114"/>
      <c r="N75" s="113"/>
      <c r="O75" s="114"/>
      <c r="P75" s="113"/>
      <c r="Q75" s="114"/>
      <c r="R75" s="107"/>
      <c r="S75" s="135"/>
      <c r="T75" s="137"/>
      <c r="U75" s="138"/>
      <c r="V75" s="138"/>
      <c r="W75" s="113"/>
      <c r="X75" s="115"/>
      <c r="Y75" s="113"/>
    </row>
    <row r="76" spans="1:25" x14ac:dyDescent="0.25">
      <c r="A76" s="113"/>
      <c r="B76" s="113"/>
      <c r="C76" s="113"/>
      <c r="D76" s="113"/>
      <c r="E76" s="113"/>
      <c r="F76" s="114"/>
      <c r="G76" s="113"/>
      <c r="H76" s="114"/>
      <c r="I76" s="113"/>
      <c r="J76" s="114"/>
      <c r="K76" s="113"/>
      <c r="L76" s="113"/>
      <c r="M76" s="114"/>
      <c r="N76" s="113"/>
      <c r="O76" s="114"/>
      <c r="P76" s="113"/>
      <c r="Q76" s="114"/>
      <c r="R76" s="113"/>
      <c r="S76" s="114"/>
      <c r="T76" s="114"/>
      <c r="U76" s="113"/>
      <c r="V76" s="113"/>
      <c r="W76" s="113"/>
      <c r="X76" s="115"/>
      <c r="Y76" s="113"/>
    </row>
    <row r="77" spans="1:25" x14ac:dyDescent="0.25">
      <c r="A77" s="113"/>
      <c r="B77" s="113"/>
      <c r="C77" s="113"/>
      <c r="D77" s="113"/>
      <c r="E77" s="113"/>
      <c r="F77" s="114"/>
      <c r="G77" s="113"/>
      <c r="H77" s="114"/>
      <c r="I77" s="113"/>
      <c r="J77" s="114"/>
      <c r="K77" s="113"/>
      <c r="L77" s="113"/>
      <c r="M77" s="114"/>
      <c r="N77" s="113"/>
      <c r="O77" s="114"/>
      <c r="P77" s="113"/>
      <c r="Q77" s="114"/>
      <c r="R77" s="114"/>
      <c r="S77" s="113"/>
      <c r="T77" s="114"/>
      <c r="U77" s="113"/>
      <c r="V77" s="113"/>
      <c r="W77" s="113"/>
      <c r="X77" s="115"/>
      <c r="Y77" s="113"/>
    </row>
    <row r="78" spans="1:25" x14ac:dyDescent="0.25">
      <c r="A78" s="116"/>
      <c r="B78" s="116"/>
      <c r="C78" s="116"/>
      <c r="D78" s="116"/>
      <c r="E78" s="116"/>
      <c r="F78" s="117"/>
      <c r="G78" s="116"/>
      <c r="H78" s="117"/>
      <c r="I78" s="116"/>
      <c r="J78" s="117"/>
      <c r="K78" s="116"/>
      <c r="L78" s="117"/>
      <c r="M78" s="116"/>
      <c r="N78" s="117"/>
      <c r="O78" s="116"/>
      <c r="P78" s="117"/>
      <c r="Q78" s="116"/>
      <c r="R78" s="117"/>
      <c r="S78" s="116"/>
      <c r="T78" s="117"/>
      <c r="U78" s="116"/>
      <c r="V78" s="116"/>
      <c r="W78" s="116"/>
      <c r="X78" s="118"/>
      <c r="Y78" s="116"/>
    </row>
  </sheetData>
  <mergeCells count="35">
    <mergeCell ref="Y9:Y10"/>
    <mergeCell ref="A55:D55"/>
    <mergeCell ref="I9:J9"/>
    <mergeCell ref="K9:L9"/>
    <mergeCell ref="M9:N9"/>
    <mergeCell ref="O9:P9"/>
    <mergeCell ref="Q9:R9"/>
    <mergeCell ref="S9:T9"/>
    <mergeCell ref="A9:A10"/>
    <mergeCell ref="B9:B10"/>
    <mergeCell ref="C9:C10"/>
    <mergeCell ref="D9:D10"/>
    <mergeCell ref="E9:F9"/>
    <mergeCell ref="G9:H9"/>
    <mergeCell ref="M8:N8"/>
    <mergeCell ref="O8:P8"/>
    <mergeCell ref="Q8:R8"/>
    <mergeCell ref="U9:V9"/>
    <mergeCell ref="W9:X9"/>
    <mergeCell ref="A2:Y2"/>
    <mergeCell ref="A3:Y3"/>
    <mergeCell ref="A4:Y4"/>
    <mergeCell ref="A7:A8"/>
    <mergeCell ref="B7:B8"/>
    <mergeCell ref="C7:C8"/>
    <mergeCell ref="D7:D8"/>
    <mergeCell ref="E7:F8"/>
    <mergeCell ref="G7:H8"/>
    <mergeCell ref="I7:J8"/>
    <mergeCell ref="K7:R7"/>
    <mergeCell ref="S7:T8"/>
    <mergeCell ref="U7:V8"/>
    <mergeCell ref="W7:X8"/>
    <mergeCell ref="Y7:Y8"/>
    <mergeCell ref="K8:L8"/>
  </mergeCells>
  <printOptions horizontalCentered="1"/>
  <pageMargins left="1.299212598425197" right="0.70866141732283472" top="0.55118110236220474" bottom="0.74803149606299213" header="0.31496062992125984" footer="0.31496062992125984"/>
  <pageSetup paperSize="5" scale="51" orientation="landscape" r:id="rId1"/>
  <rowBreaks count="1" manualBreakCount="1">
    <brk id="28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asus-pc</cp:lastModifiedBy>
  <cp:lastPrinted>2023-11-13T09:06:24Z</cp:lastPrinted>
  <dcterms:created xsi:type="dcterms:W3CDTF">2022-10-27T04:29:03Z</dcterms:created>
  <dcterms:modified xsi:type="dcterms:W3CDTF">2024-01-08T21:16:58Z</dcterms:modified>
</cp:coreProperties>
</file>